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" yWindow="48" windowWidth="20868" windowHeight="9552" activeTab="0"/>
  </bookViews>
  <sheets>
    <sheet name="Berechnung" sheetId="1" r:id="rId1"/>
    <sheet name="Notizen" sheetId="2" r:id="rId2"/>
    <sheet name="Diagramm1" sheetId="3" state="hidden" r:id="rId3"/>
    <sheet name="Berechnung kompakt" sheetId="4" r:id="rId4"/>
    <sheet name="Berechnung Weg" sheetId="5" r:id="rId5"/>
  </sheets>
  <definedNames>
    <definedName name="_xlnm.Print_Area" localSheetId="3">'Berechnung kompakt'!$A$1:$L$23</definedName>
  </definedNames>
  <calcPr fullCalcOnLoad="1"/>
</workbook>
</file>

<file path=xl/sharedStrings.xml><?xml version="1.0" encoding="utf-8"?>
<sst xmlns="http://schemas.openxmlformats.org/spreadsheetml/2006/main" count="224" uniqueCount="112">
  <si>
    <t>Kornbreite Zoll</t>
  </si>
  <si>
    <t>Kornbreite mm</t>
  </si>
  <si>
    <t>Zielentfernung m</t>
  </si>
  <si>
    <t>Korn</t>
  </si>
  <si>
    <t>verdeckt vom Ziel</t>
  </si>
  <si>
    <t>–</t>
  </si>
  <si>
    <t>AR 15 ERA-TAC</t>
  </si>
  <si>
    <t>Visierung</t>
  </si>
  <si>
    <t>Ergebnis</t>
  </si>
  <si>
    <t>Original-Korn oder
neues Korn gemessen</t>
  </si>
  <si>
    <t>AR 15 USA</t>
  </si>
  <si>
    <t>Meine Waffe</t>
  </si>
  <si>
    <t>Schnellübersicht wenn Korne vom Typ AR 15 verwendet werden könnten</t>
  </si>
  <si>
    <r>
      <t xml:space="preserve">Kimme </t>
    </r>
    <r>
      <rPr>
        <b/>
        <sz val="11"/>
        <color indexed="10"/>
        <rFont val="Calibri"/>
        <family val="2"/>
      </rPr>
      <t>↑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↑</t>
    </r>
  </si>
  <si>
    <r>
      <t xml:space="preserve">Kimme </t>
    </r>
    <r>
      <rPr>
        <b/>
        <sz val="11"/>
        <color indexed="10"/>
        <rFont val="Calibri"/>
        <family val="2"/>
      </rPr>
      <t>←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←</t>
    </r>
  </si>
  <si>
    <r>
      <t xml:space="preserve">Korn </t>
    </r>
    <r>
      <rPr>
        <b/>
        <sz val="11"/>
        <color indexed="10"/>
        <rFont val="Calibri"/>
        <family val="2"/>
      </rPr>
      <t>↑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↓</t>
    </r>
  </si>
  <si>
    <r>
      <t xml:space="preserve">Kimme </t>
    </r>
    <r>
      <rPr>
        <b/>
        <sz val="11"/>
        <color indexed="10"/>
        <rFont val="Calibri"/>
        <family val="2"/>
      </rPr>
      <t>↓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↓</t>
    </r>
  </si>
  <si>
    <r>
      <t xml:space="preserve">Kimme </t>
    </r>
    <r>
      <rPr>
        <b/>
        <sz val="11"/>
        <color indexed="10"/>
        <rFont val="Calibri"/>
        <family val="2"/>
      </rPr>
      <t>→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→</t>
    </r>
  </si>
  <si>
    <r>
      <t xml:space="preserve">Korn </t>
    </r>
    <r>
      <rPr>
        <b/>
        <sz val="11"/>
        <color indexed="10"/>
        <rFont val="Calibri"/>
        <family val="2"/>
      </rPr>
      <t>↓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Treffpunkt </t>
    </r>
    <r>
      <rPr>
        <b/>
        <sz val="11"/>
        <color indexed="10"/>
        <rFont val="Calibri"/>
        <family val="2"/>
      </rPr>
      <t>↑</t>
    </r>
  </si>
  <si>
    <t>Klickverstellung messen</t>
  </si>
  <si>
    <t>Höhenverstellung</t>
  </si>
  <si>
    <t>Seitenverstellung</t>
  </si>
  <si>
    <t>Höhenverstellbares Korn Typ AR 15</t>
  </si>
  <si>
    <t>Höhe</t>
  </si>
  <si>
    <t>Seite</t>
  </si>
  <si>
    <r>
      <rPr>
        <sz val="11"/>
        <color theme="1"/>
        <rFont val="Calibri"/>
        <family val="2"/>
      </rPr>
      <t>Anzahl</t>
    </r>
    <r>
      <rPr>
        <b/>
        <sz val="11"/>
        <color indexed="8"/>
        <rFont val="Calibri"/>
        <family val="2"/>
      </rPr>
      <t xml:space="preserve"> Klicks</t>
    </r>
  </si>
  <si>
    <r>
      <t xml:space="preserve">Zielentfernung        </t>
    </r>
    <r>
      <rPr>
        <b/>
        <sz val="11"/>
        <color indexed="8"/>
        <rFont val="Calibri"/>
        <family val="2"/>
      </rPr>
      <t>m</t>
    </r>
  </si>
  <si>
    <r>
      <t xml:space="preserve">Änderung Treffpunktlage pro Klick    </t>
    </r>
    <r>
      <rPr>
        <b/>
        <sz val="11"/>
        <color indexed="8"/>
        <rFont val="Calibri"/>
        <family val="2"/>
      </rPr>
      <t>mm</t>
    </r>
  </si>
  <si>
    <r>
      <rPr>
        <b/>
        <sz val="11"/>
        <color indexed="10"/>
        <rFont val="Calibri"/>
        <family val="2"/>
      </rPr>
      <t>V</t>
    </r>
    <r>
      <rPr>
        <sz val="11"/>
        <color theme="1"/>
        <rFont val="Calibri"/>
        <family val="2"/>
      </rPr>
      <t>isierlinie mm</t>
    </r>
  </si>
  <si>
    <r>
      <rPr>
        <b/>
        <sz val="11"/>
        <color indexed="10"/>
        <rFont val="Calibri"/>
        <family val="2"/>
      </rPr>
      <t>A</t>
    </r>
    <r>
      <rPr>
        <sz val="11"/>
        <rFont val="Calibri"/>
        <family val="2"/>
      </rPr>
      <t>ugenabstand mm</t>
    </r>
  </si>
  <si>
    <r>
      <t xml:space="preserve">Summe </t>
    </r>
    <r>
      <rPr>
        <b/>
        <sz val="11"/>
        <color indexed="10"/>
        <rFont val="Calibri"/>
        <family val="2"/>
      </rPr>
      <t>V+A</t>
    </r>
    <r>
      <rPr>
        <sz val="11"/>
        <color theme="1"/>
        <rFont val="Calibri"/>
        <family val="2"/>
      </rPr>
      <t xml:space="preserve"> mm</t>
    </r>
  </si>
  <si>
    <r>
      <rPr>
        <b/>
        <sz val="11"/>
        <color indexed="10"/>
        <rFont val="Calibri"/>
        <family val="2"/>
      </rPr>
      <t>Zielabdeckung</t>
    </r>
    <r>
      <rPr>
        <b/>
        <sz val="11"/>
        <rFont val="Calibri"/>
        <family val="2"/>
      </rPr>
      <t xml:space="preserve"> – Wie viel verdeckt das Korn bei einer bestimmten Zielentfernung?</t>
    </r>
  </si>
  <si>
    <r>
      <rPr>
        <b/>
        <sz val="11"/>
        <color indexed="10"/>
        <rFont val="Calibri"/>
        <family val="2"/>
      </rPr>
      <t>Klickverstellung</t>
    </r>
    <r>
      <rPr>
        <b/>
        <sz val="11"/>
        <rFont val="Calibri"/>
        <family val="2"/>
      </rPr>
      <t xml:space="preserve"> – Wie verändert 1 Klick den Treffpunkt bei einer bestimmten Zielentfernung?</t>
    </r>
  </si>
  <si>
    <r>
      <rPr>
        <b/>
        <sz val="11"/>
        <color indexed="10"/>
        <rFont val="Calibri"/>
        <family val="2"/>
      </rPr>
      <t>V</t>
    </r>
    <r>
      <rPr>
        <sz val="11"/>
        <color theme="1"/>
        <rFont val="Calibri"/>
        <family val="2"/>
      </rPr>
      <t>isierlinie:         Abstand Kimme/Korn</t>
    </r>
  </si>
  <si>
    <r>
      <rPr>
        <b/>
        <sz val="11"/>
        <color indexed="10"/>
        <rFont val="Calibri"/>
        <family val="2"/>
      </rPr>
      <t>V</t>
    </r>
    <r>
      <rPr>
        <sz val="11"/>
        <color theme="1"/>
        <rFont val="Calibri"/>
        <family val="2"/>
      </rPr>
      <t xml:space="preserve">isierlinie    </t>
    </r>
    <r>
      <rPr>
        <b/>
        <sz val="11"/>
        <color indexed="8"/>
        <rFont val="Calibri"/>
        <family val="2"/>
      </rPr>
      <t>mm</t>
    </r>
  </si>
  <si>
    <t xml:space="preserve"> Schieblehre gegen feststehendes Visierteil</t>
  </si>
  <si>
    <t xml:space="preserve"> oder Waffe messen (möglichst viele Klicks)</t>
  </si>
  <si>
    <r>
      <rPr>
        <b/>
        <sz val="11"/>
        <color indexed="10"/>
        <rFont val="Calibri"/>
        <family val="2"/>
      </rPr>
      <t>A</t>
    </r>
    <r>
      <rPr>
        <sz val="11"/>
        <color theme="1"/>
        <rFont val="Calibri"/>
        <family val="2"/>
      </rPr>
      <t>ugenabstand: Auge/Kimme, bei Kurz</t>
    </r>
    <r>
      <rPr>
        <sz val="11"/>
        <rFont val="Calibri"/>
        <family val="2"/>
      </rPr>
      <t xml:space="preserve">- </t>
    </r>
    <r>
      <rPr>
        <sz val="11"/>
        <color indexed="10"/>
        <rFont val="Calibri"/>
        <family val="2"/>
      </rPr>
      <t>und</t>
    </r>
    <r>
      <rPr>
        <sz val="11"/>
        <color theme="1"/>
        <rFont val="Calibri"/>
        <family val="2"/>
      </rPr>
      <t xml:space="preserve"> Langwaffe eingeben</t>
    </r>
  </si>
  <si>
    <r>
      <t xml:space="preserve">Gemessener Weg Visierung    </t>
    </r>
    <r>
      <rPr>
        <b/>
        <sz val="11"/>
        <color indexed="8"/>
        <rFont val="Calibri"/>
        <family val="2"/>
      </rPr>
      <t>mm</t>
    </r>
  </si>
  <si>
    <t xml:space="preserve"> Position der Visierung vorher/nachher mit</t>
  </si>
  <si>
    <r>
      <t xml:space="preserve">           Notizen </t>
    </r>
    <r>
      <rPr>
        <sz val="11"/>
        <rFont val="Calibri"/>
        <family val="2"/>
      </rPr>
      <t>(werden beim wiederanklicken gelöscht)</t>
    </r>
  </si>
  <si>
    <t xml:space="preserve">           Eingabe/Ändern/Löschen nur in den gelben Zellen</t>
  </si>
  <si>
    <r>
      <t xml:space="preserve">           Notizen </t>
    </r>
    <r>
      <rPr>
        <sz val="11"/>
        <rFont val="Calibri"/>
        <family val="2"/>
      </rPr>
      <t>(oder Tabellenblatt Notizen nutzen)</t>
    </r>
  </si>
  <si>
    <t>Visierlinie
mm</t>
  </si>
  <si>
    <t>Augenabstand
mm</t>
  </si>
  <si>
    <t>Kornbreite
mm</t>
  </si>
  <si>
    <t>Zielentfernung
m</t>
  </si>
  <si>
    <t>Zielabdeckung
mm</t>
  </si>
  <si>
    <t>Notizen</t>
  </si>
  <si>
    <t>Zielabdeckung</t>
  </si>
  <si>
    <r>
      <rPr>
        <sz val="12"/>
        <rFont val="Calibri"/>
        <family val="2"/>
      </rPr>
      <t>Visierlinie</t>
    </r>
  </si>
  <si>
    <t>mm</t>
  </si>
  <si>
    <r>
      <rPr>
        <sz val="12"/>
        <rFont val="Calibri"/>
        <family val="2"/>
      </rPr>
      <t>Augenabstand</t>
    </r>
  </si>
  <si>
    <t>Kornbreite</t>
  </si>
  <si>
    <t>Zielentfernung</t>
  </si>
  <si>
    <t>m</t>
  </si>
  <si>
    <t>Klicks</t>
  </si>
  <si>
    <t>Höhenverstellung (Zielentfernung</t>
  </si>
  <si>
    <t>Seitenverstellung (Zielentfernung</t>
  </si>
  <si>
    <t>Seite   Anzahl</t>
  </si>
  <si>
    <t>Seite   Änderung pro Klick</t>
  </si>
  <si>
    <t>Höhe   Anzahl</t>
  </si>
  <si>
    <t>Höhe   Änderung pro Klick</t>
  </si>
  <si>
    <t>Mechanische Visierung</t>
  </si>
  <si>
    <t>Zielabdeckung und Klickverstellung</t>
  </si>
  <si>
    <t xml:space="preserve">  Zielabdeckung</t>
  </si>
  <si>
    <t xml:space="preserve">  Waffe 1</t>
  </si>
  <si>
    <t xml:space="preserve">  Meine Waffe</t>
  </si>
  <si>
    <t>Höhe
mm/Klicks</t>
  </si>
  <si>
    <t>Seite
mm/Klicks</t>
  </si>
  <si>
    <t>Meine Waffen +++ Abzugsgewicht DA/SA</t>
  </si>
  <si>
    <t>Höhe 
1 Klick = mm</t>
  </si>
  <si>
    <t>Seite
1 Klick = mm</t>
  </si>
  <si>
    <r>
      <t xml:space="preserve">  Waffe 2 </t>
    </r>
    <r>
      <rPr>
        <sz val="10"/>
        <rFont val="Calibri"/>
        <family val="2"/>
      </rPr>
      <t>(oder andere Zielentfernung/Kornbreite)</t>
    </r>
  </si>
  <si>
    <r>
      <t xml:space="preserve">  Waffe 3 </t>
    </r>
    <r>
      <rPr>
        <sz val="10"/>
        <rFont val="Calibri"/>
        <family val="2"/>
      </rPr>
      <t>(oder andere Zielentfernung/Kornbreite)</t>
    </r>
  </si>
  <si>
    <t>Visierlinie</t>
  </si>
  <si>
    <t>200 m</t>
  </si>
  <si>
    <t>300 m</t>
  </si>
  <si>
    <t>350 mm</t>
  </si>
  <si>
    <t>400 mm</t>
  </si>
  <si>
    <t>450 mm</t>
  </si>
  <si>
    <t>500 mm</t>
  </si>
  <si>
    <t xml:space="preserve"> 50 m</t>
  </si>
  <si>
    <t>100 m</t>
  </si>
  <si>
    <r>
      <t xml:space="preserve">Treffpunktverlagerung in </t>
    </r>
    <r>
      <rPr>
        <b/>
        <sz val="12"/>
        <rFont val="Calibri"/>
        <family val="2"/>
      </rPr>
      <t>mm/Klick</t>
    </r>
    <r>
      <rPr>
        <sz val="12"/>
        <rFont val="Calibri"/>
        <family val="2"/>
      </rPr>
      <t xml:space="preserve"> auf eine Entfernung von:</t>
    </r>
  </si>
  <si>
    <t>Berechnung</t>
  </si>
  <si>
    <t>Entfernung</t>
  </si>
  <si>
    <t xml:space="preserve">Treffpunktverlagerung </t>
  </si>
  <si>
    <t>Yard</t>
  </si>
  <si>
    <t>US</t>
  </si>
  <si>
    <t>Klickverstellung</t>
  </si>
  <si>
    <t>Wenn für ein Visier Daten zur Treffpunktverlagerung angegeben sind, kann</t>
  </si>
  <si>
    <t>Gemessener Weg Höhe und Seite</t>
  </si>
  <si>
    <t>der gemessene Weg berechnet werden. Das Ergebnis kann für eine andere</t>
  </si>
  <si>
    <t>ERA-TAC</t>
  </si>
  <si>
    <t>Notvisierung</t>
  </si>
  <si>
    <t>100 Yards = 91,44 m</t>
  </si>
  <si>
    <t>100 m = 109,36 Yards</t>
  </si>
  <si>
    <t>mm/Klick</t>
  </si>
  <si>
    <t>1 mm = 0,039 Inch</t>
  </si>
  <si>
    <t>1 Inch = 25,4 mm</t>
  </si>
  <si>
    <t>Inch</t>
  </si>
  <si>
    <t>Inch/Klick</t>
  </si>
  <si>
    <t>D</t>
  </si>
  <si>
    <t>Berechnung Weg</t>
  </si>
  <si>
    <t>Höhe   Gemessener Weg</t>
  </si>
  <si>
    <t>Seite   Gemessener Weg</t>
  </si>
  <si>
    <t>Visierlinie und/oder Zielentfernung eingesetzt werden (Beispiel oben ERA-TAC)</t>
  </si>
  <si>
    <r>
      <t xml:space="preserve">mm </t>
    </r>
    <r>
      <rPr>
        <b/>
        <sz val="12"/>
        <color indexed="10"/>
        <rFont val="Calibri"/>
        <family val="2"/>
      </rPr>
      <t>&gt;</t>
    </r>
  </si>
  <si>
    <r>
      <t xml:space="preserve">Höhe   </t>
    </r>
    <r>
      <rPr>
        <sz val="12"/>
        <rFont val="Calibri"/>
        <family val="2"/>
      </rPr>
      <t>Gemessener Weg</t>
    </r>
  </si>
  <si>
    <r>
      <t xml:space="preserve">Seite   </t>
    </r>
    <r>
      <rPr>
        <sz val="12"/>
        <color indexed="8"/>
        <rFont val="Calibri"/>
        <family val="2"/>
      </rPr>
      <t>Gemessener Weg</t>
    </r>
  </si>
  <si>
    <t>Gemessener Weg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</si>
</sst>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\ &quot;mm&quot;"/>
    <numFmt numFmtId="166" formatCode="0.000"/>
    <numFmt numFmtId="167" formatCode="0.0000"/>
    <numFmt numFmtId="168" formatCode="0.000;[Red]0.000"/>
    <numFmt numFmtId="169" formatCode="0.00000"/>
    <numFmt numFmtId="170" formatCode="0.00\ &quot;mm&quot;"/>
    <numFmt numFmtId="171" formatCode="0\ &quot;m&quot;"/>
    <numFmt numFmtId="172" formatCode="0.0\ &quot;mm&quot;"/>
    <numFmt numFmtId="173" formatCode="0\ &quot;m&quot;\)"/>
    <numFmt numFmtId="174" formatCode="[=0]&quot;&quot;;General"/>
    <numFmt numFmtId="175" formatCode="[=0]&quot;&quot;;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sz val="11"/>
      <color indexed="12"/>
      <name val="Calibri"/>
      <family val="0"/>
    </font>
    <font>
      <sz val="10"/>
      <color indexed="8"/>
      <name val="Calibri"/>
      <family val="0"/>
    </font>
    <font>
      <b/>
      <sz val="20"/>
      <color indexed="10"/>
      <name val="Calibri"/>
      <family val="0"/>
    </font>
    <font>
      <b/>
      <sz val="20"/>
      <color indexed="51"/>
      <name val="Calibri"/>
      <family val="0"/>
    </font>
    <font>
      <sz val="10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left" indent="1"/>
      <protection hidden="1"/>
    </xf>
    <xf numFmtId="165" fontId="42" fillId="33" borderId="10" xfId="0" applyNumberFormat="1" applyFont="1" applyFill="1" applyBorder="1" applyAlignment="1" applyProtection="1">
      <alignment horizontal="right" indent="3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 indent="3"/>
      <protection hidden="1"/>
    </xf>
    <xf numFmtId="2" fontId="0" fillId="0" borderId="0" xfId="0" applyNumberFormat="1" applyBorder="1" applyAlignment="1" applyProtection="1">
      <alignment horizontal="right" indent="3"/>
      <protection hidden="1"/>
    </xf>
    <xf numFmtId="3" fontId="0" fillId="0" borderId="0" xfId="0" applyNumberFormat="1" applyBorder="1" applyAlignment="1" applyProtection="1">
      <alignment horizontal="right" indent="3"/>
      <protection hidden="1"/>
    </xf>
    <xf numFmtId="165" fontId="42" fillId="0" borderId="0" xfId="0" applyNumberFormat="1" applyFont="1" applyFill="1" applyBorder="1" applyAlignment="1" applyProtection="1">
      <alignment horizontal="right" indent="3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5" fillId="0" borderId="0" xfId="46" applyAlignment="1" applyProtection="1">
      <alignment/>
      <protection hidden="1"/>
    </xf>
    <xf numFmtId="0" fontId="42" fillId="34" borderId="10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left" indent="3"/>
      <protection hidden="1"/>
    </xf>
    <xf numFmtId="0" fontId="0" fillId="0" borderId="12" xfId="0" applyBorder="1" applyAlignment="1" applyProtection="1">
      <alignment horizontal="left" indent="3"/>
      <protection hidden="1"/>
    </xf>
    <xf numFmtId="0" fontId="0" fillId="0" borderId="13" xfId="0" applyBorder="1" applyAlignment="1" applyProtection="1">
      <alignment horizontal="left" indent="3"/>
      <protection hidden="1"/>
    </xf>
    <xf numFmtId="0" fontId="42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164" fontId="42" fillId="0" borderId="0" xfId="0" applyNumberFormat="1" applyFont="1" applyFill="1" applyBorder="1" applyAlignment="1" applyProtection="1">
      <alignment horizontal="left" indent="3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166" fontId="42" fillId="34" borderId="10" xfId="0" applyNumberFormat="1" applyFont="1" applyFill="1" applyBorder="1" applyAlignment="1" applyProtection="1">
      <alignment horizontal="center" shrinkToFit="1"/>
      <protection hidden="1" locked="0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166" fontId="42" fillId="34" borderId="15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left" indent="3"/>
      <protection hidden="1"/>
    </xf>
    <xf numFmtId="0" fontId="45" fillId="0" borderId="0" xfId="46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166" fontId="0" fillId="0" borderId="0" xfId="0" applyNumberForma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3" fontId="42" fillId="34" borderId="10" xfId="0" applyNumberFormat="1" applyFont="1" applyFill="1" applyBorder="1" applyAlignment="1" applyProtection="1">
      <alignment horizontal="center"/>
      <protection hidden="1" locked="0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42" fillId="34" borderId="15" xfId="0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165" fontId="42" fillId="33" borderId="13" xfId="0" applyNumberFormat="1" applyFont="1" applyFill="1" applyBorder="1" applyAlignment="1" applyProtection="1">
      <alignment horizontal="center"/>
      <protection hidden="1"/>
    </xf>
    <xf numFmtId="2" fontId="0" fillId="0" borderId="15" xfId="0" applyNumberFormat="1" applyFill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42" fillId="34" borderId="10" xfId="0" applyNumberFormat="1" applyFont="1" applyFill="1" applyBorder="1" applyAlignment="1" applyProtection="1">
      <alignment horizontal="center"/>
      <protection hidden="1" locked="0"/>
    </xf>
    <xf numFmtId="166" fontId="42" fillId="34" borderId="10" xfId="0" applyNumberFormat="1" applyFont="1" applyFill="1" applyBorder="1" applyAlignment="1" applyProtection="1">
      <alignment horizontal="center"/>
      <protection hidden="1" locked="0"/>
    </xf>
    <xf numFmtId="2" fontId="0" fillId="0" borderId="10" xfId="0" applyNumberFormat="1" applyFont="1" applyFill="1" applyBorder="1" applyAlignment="1" applyProtection="1">
      <alignment horizontal="center"/>
      <protection hidden="1"/>
    </xf>
    <xf numFmtId="0" fontId="42" fillId="0" borderId="15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56" fillId="0" borderId="1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right"/>
      <protection hidden="1"/>
    </xf>
    <xf numFmtId="0" fontId="7" fillId="0" borderId="16" xfId="0" applyFont="1" applyBorder="1" applyAlignment="1" applyProtection="1">
      <alignment/>
      <protection hidden="1"/>
    </xf>
    <xf numFmtId="1" fontId="56" fillId="34" borderId="17" xfId="0" applyNumberFormat="1" applyFont="1" applyFill="1" applyBorder="1" applyAlignment="1" applyProtection="1">
      <alignment horizontal="right"/>
      <protection hidden="1" locked="0"/>
    </xf>
    <xf numFmtId="0" fontId="56" fillId="0" borderId="16" xfId="0" applyFont="1" applyBorder="1" applyAlignment="1" applyProtection="1">
      <alignment/>
      <protection hidden="1"/>
    </xf>
    <xf numFmtId="2" fontId="56" fillId="34" borderId="17" xfId="0" applyNumberFormat="1" applyFont="1" applyFill="1" applyBorder="1" applyAlignment="1" applyProtection="1">
      <alignment horizontal="right"/>
      <protection hidden="1" locked="0"/>
    </xf>
    <xf numFmtId="0" fontId="57" fillId="0" borderId="18" xfId="0" applyFont="1" applyBorder="1" applyAlignment="1" applyProtection="1">
      <alignment/>
      <protection hidden="1"/>
    </xf>
    <xf numFmtId="0" fontId="57" fillId="0" borderId="19" xfId="0" applyFont="1" applyBorder="1" applyAlignment="1" applyProtection="1">
      <alignment horizontal="right"/>
      <protection hidden="1"/>
    </xf>
    <xf numFmtId="1" fontId="57" fillId="33" borderId="20" xfId="0" applyNumberFormat="1" applyFont="1" applyFill="1" applyBorder="1" applyAlignment="1" applyProtection="1">
      <alignment horizontal="left"/>
      <protection hidden="1"/>
    </xf>
    <xf numFmtId="173" fontId="58" fillId="0" borderId="21" xfId="0" applyNumberFormat="1" applyFont="1" applyFill="1" applyBorder="1" applyAlignment="1" applyProtection="1">
      <alignment horizontal="left"/>
      <protection hidden="1"/>
    </xf>
    <xf numFmtId="0" fontId="56" fillId="0" borderId="22" xfId="0" applyFont="1" applyBorder="1" applyAlignment="1" applyProtection="1">
      <alignment/>
      <protection hidden="1"/>
    </xf>
    <xf numFmtId="1" fontId="56" fillId="34" borderId="23" xfId="0" applyNumberFormat="1" applyFont="1" applyFill="1" applyBorder="1" applyAlignment="1" applyProtection="1">
      <alignment horizontal="right"/>
      <protection hidden="1" locked="0"/>
    </xf>
    <xf numFmtId="166" fontId="56" fillId="34" borderId="17" xfId="0" applyNumberFormat="1" applyFont="1" applyFill="1" applyBorder="1" applyAlignment="1" applyProtection="1">
      <alignment horizontal="right"/>
      <protection hidden="1" locked="0"/>
    </xf>
    <xf numFmtId="164" fontId="57" fillId="33" borderId="20" xfId="0" applyNumberFormat="1" applyFont="1" applyFill="1" applyBorder="1" applyAlignment="1" applyProtection="1">
      <alignment horizontal="left"/>
      <protection hidden="1"/>
    </xf>
    <xf numFmtId="173" fontId="58" fillId="0" borderId="21" xfId="0" applyNumberFormat="1" applyFont="1" applyBorder="1" applyAlignment="1" applyProtection="1">
      <alignment horizontal="left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56" fillId="0" borderId="24" xfId="0" applyFont="1" applyBorder="1" applyAlignment="1" applyProtection="1">
      <alignment/>
      <protection hidden="1"/>
    </xf>
    <xf numFmtId="0" fontId="60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5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5" fillId="30" borderId="16" xfId="0" applyFont="1" applyFill="1" applyBorder="1" applyAlignment="1">
      <alignment vertical="top"/>
    </xf>
    <xf numFmtId="0" fontId="5" fillId="34" borderId="17" xfId="0" applyFont="1" applyFill="1" applyBorder="1" applyAlignment="1">
      <alignment vertical="top"/>
    </xf>
    <xf numFmtId="165" fontId="5" fillId="34" borderId="16" xfId="0" applyNumberFormat="1" applyFont="1" applyFill="1" applyBorder="1" applyAlignment="1">
      <alignment horizontal="right" vertical="top"/>
    </xf>
    <xf numFmtId="165" fontId="5" fillId="34" borderId="10" xfId="0" applyNumberFormat="1" applyFont="1" applyFill="1" applyBorder="1" applyAlignment="1">
      <alignment horizontal="right" vertical="top"/>
    </xf>
    <xf numFmtId="170" fontId="5" fillId="34" borderId="10" xfId="0" applyNumberFormat="1" applyFont="1" applyFill="1" applyBorder="1" applyAlignment="1">
      <alignment horizontal="right" vertical="top"/>
    </xf>
    <xf numFmtId="171" fontId="5" fillId="34" borderId="10" xfId="0" applyNumberFormat="1" applyFont="1" applyFill="1" applyBorder="1" applyAlignment="1">
      <alignment horizontal="right" vertical="top"/>
    </xf>
    <xf numFmtId="165" fontId="5" fillId="34" borderId="17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165" fontId="5" fillId="0" borderId="16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/>
    </xf>
    <xf numFmtId="170" fontId="5" fillId="0" borderId="10" xfId="0" applyNumberFormat="1" applyFont="1" applyBorder="1" applyAlignment="1">
      <alignment horizontal="right" vertical="top"/>
    </xf>
    <xf numFmtId="171" fontId="5" fillId="0" borderId="10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172" fontId="5" fillId="0" borderId="17" xfId="0" applyNumberFormat="1" applyFont="1" applyBorder="1" applyAlignment="1">
      <alignment horizontal="right" vertical="top"/>
    </xf>
    <xf numFmtId="0" fontId="5" fillId="34" borderId="16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172" fontId="5" fillId="34" borderId="17" xfId="0" applyNumberFormat="1" applyFont="1" applyFill="1" applyBorder="1" applyAlignment="1">
      <alignment horizontal="right" vertical="top"/>
    </xf>
    <xf numFmtId="0" fontId="5" fillId="34" borderId="16" xfId="0" applyFont="1" applyFill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165" fontId="5" fillId="0" borderId="18" xfId="0" applyNumberFormat="1" applyFont="1" applyBorder="1" applyAlignment="1">
      <alignment horizontal="right" vertical="top"/>
    </xf>
    <xf numFmtId="165" fontId="5" fillId="0" borderId="19" xfId="0" applyNumberFormat="1" applyFont="1" applyBorder="1" applyAlignment="1">
      <alignment horizontal="right" vertical="top"/>
    </xf>
    <xf numFmtId="170" fontId="5" fillId="0" borderId="19" xfId="0" applyNumberFormat="1" applyFont="1" applyBorder="1" applyAlignment="1">
      <alignment horizontal="right" vertical="top"/>
    </xf>
    <xf numFmtId="171" fontId="5" fillId="0" borderId="19" xfId="0" applyNumberFormat="1" applyFont="1" applyBorder="1" applyAlignment="1">
      <alignment horizontal="right" vertical="top"/>
    </xf>
    <xf numFmtId="165" fontId="5" fillId="0" borderId="20" xfId="0" applyNumberFormat="1" applyFont="1" applyBorder="1" applyAlignment="1">
      <alignment horizontal="right" vertical="top"/>
    </xf>
    <xf numFmtId="172" fontId="5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horizontal="right" vertical="top"/>
    </xf>
    <xf numFmtId="170" fontId="5" fillId="0" borderId="0" xfId="0" applyNumberFormat="1" applyFont="1" applyBorder="1" applyAlignment="1">
      <alignment horizontal="right" vertical="top"/>
    </xf>
    <xf numFmtId="172" fontId="5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175" fontId="42" fillId="33" borderId="10" xfId="0" applyNumberFormat="1" applyFont="1" applyFill="1" applyBorder="1" applyAlignment="1" applyProtection="1">
      <alignment horizontal="center"/>
      <protection hidden="1"/>
    </xf>
    <xf numFmtId="175" fontId="42" fillId="33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75" fontId="57" fillId="33" borderId="20" xfId="0" applyNumberFormat="1" applyFont="1" applyFill="1" applyBorder="1" applyAlignment="1" applyProtection="1">
      <alignment horizontal="left"/>
      <protection hidden="1"/>
    </xf>
    <xf numFmtId="166" fontId="56" fillId="0" borderId="0" xfId="0" applyNumberFormat="1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indent="1"/>
      <protection hidden="1" locked="0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9" fillId="0" borderId="28" xfId="0" applyNumberFormat="1" applyFont="1" applyBorder="1" applyAlignment="1" applyProtection="1">
      <alignment horizontal="center"/>
      <protection hidden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7" fillId="0" borderId="17" xfId="0" applyNumberFormat="1" applyFont="1" applyBorder="1" applyAlignment="1" applyProtection="1">
      <alignment horizontal="center"/>
      <protection hidden="1"/>
    </xf>
    <xf numFmtId="0" fontId="7" fillId="0" borderId="16" xfId="0" applyNumberFormat="1" applyFont="1" applyBorder="1" applyAlignment="1" applyProtection="1">
      <alignment horizontal="center"/>
      <protection hidden="1"/>
    </xf>
    <xf numFmtId="0" fontId="7" fillId="0" borderId="18" xfId="0" applyNumberFormat="1" applyFont="1" applyFill="1" applyBorder="1" applyAlignment="1" applyProtection="1">
      <alignment horizontal="center"/>
      <protection hidden="1"/>
    </xf>
    <xf numFmtId="0" fontId="7" fillId="0" borderId="20" xfId="0" applyNumberFormat="1" applyFont="1" applyFill="1" applyBorder="1" applyAlignment="1" applyProtection="1">
      <alignment horizontal="center"/>
      <protection hidden="1"/>
    </xf>
    <xf numFmtId="0" fontId="7" fillId="0" borderId="20" xfId="0" applyNumberFormat="1" applyFont="1" applyBorder="1" applyAlignment="1" applyProtection="1">
      <alignment horizontal="center"/>
      <protection hidden="1"/>
    </xf>
    <xf numFmtId="0" fontId="7" fillId="0" borderId="18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56" fillId="0" borderId="0" xfId="0" applyFont="1" applyAlignment="1" applyProtection="1">
      <alignment horizontal="left"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0" fontId="7" fillId="0" borderId="29" xfId="0" applyNumberFormat="1" applyFont="1" applyFill="1" applyBorder="1" applyAlignment="1" applyProtection="1">
      <alignment horizontal="center"/>
      <protection hidden="1"/>
    </xf>
    <xf numFmtId="0" fontId="7" fillId="0" borderId="30" xfId="0" applyNumberFormat="1" applyFont="1" applyFill="1" applyBorder="1" applyAlignment="1" applyProtection="1">
      <alignment horizontal="center"/>
      <protection hidden="1"/>
    </xf>
    <xf numFmtId="0" fontId="7" fillId="0" borderId="31" xfId="0" applyNumberFormat="1" applyFont="1" applyFill="1" applyBorder="1" applyAlignment="1" applyProtection="1">
      <alignment horizontal="center"/>
      <protection hidden="1"/>
    </xf>
    <xf numFmtId="0" fontId="30" fillId="0" borderId="0" xfId="0" applyNumberFormat="1" applyFont="1" applyAlignment="1" applyProtection="1">
      <alignment horizontal="left"/>
      <protection hidden="1"/>
    </xf>
    <xf numFmtId="0" fontId="7" fillId="0" borderId="16" xfId="0" applyNumberFormat="1" applyFont="1" applyFill="1" applyBorder="1" applyAlignment="1" applyProtection="1">
      <alignment horizontal="right"/>
      <protection hidden="1"/>
    </xf>
    <xf numFmtId="0" fontId="7" fillId="0" borderId="16" xfId="0" applyNumberFormat="1" applyFont="1" applyBorder="1" applyAlignment="1" applyProtection="1">
      <alignment horizontal="right"/>
      <protection hidden="1"/>
    </xf>
    <xf numFmtId="166" fontId="7" fillId="35" borderId="26" xfId="0" applyNumberFormat="1" applyFont="1" applyFill="1" applyBorder="1" applyAlignment="1" applyProtection="1">
      <alignment horizontal="right"/>
      <protection hidden="1"/>
    </xf>
    <xf numFmtId="166" fontId="7" fillId="34" borderId="27" xfId="0" applyNumberFormat="1" applyFont="1" applyFill="1" applyBorder="1" applyAlignment="1" applyProtection="1">
      <alignment horizontal="right"/>
      <protection hidden="1" locked="0"/>
    </xf>
    <xf numFmtId="166" fontId="7" fillId="35" borderId="10" xfId="0" applyNumberFormat="1" applyFont="1" applyFill="1" applyBorder="1" applyAlignment="1" applyProtection="1">
      <alignment horizontal="right"/>
      <protection hidden="1"/>
    </xf>
    <xf numFmtId="164" fontId="7" fillId="35" borderId="10" xfId="0" applyNumberFormat="1" applyFont="1" applyFill="1" applyBorder="1" applyAlignment="1" applyProtection="1">
      <alignment horizontal="right"/>
      <protection hidden="1"/>
    </xf>
    <xf numFmtId="1" fontId="7" fillId="35" borderId="10" xfId="0" applyNumberFormat="1" applyFont="1" applyFill="1" applyBorder="1" applyAlignment="1" applyProtection="1">
      <alignment horizontal="right"/>
      <protection hidden="1"/>
    </xf>
    <xf numFmtId="1" fontId="7" fillId="34" borderId="17" xfId="0" applyNumberFormat="1" applyFont="1" applyFill="1" applyBorder="1" applyAlignment="1" applyProtection="1">
      <alignment horizontal="right"/>
      <protection hidden="1" locked="0"/>
    </xf>
    <xf numFmtId="1" fontId="7" fillId="34" borderId="26" xfId="0" applyNumberFormat="1" applyFont="1" applyFill="1" applyBorder="1" applyAlignment="1" applyProtection="1">
      <alignment horizontal="right"/>
      <protection hidden="1" locked="0"/>
    </xf>
    <xf numFmtId="1" fontId="7" fillId="34" borderId="27" xfId="0" applyNumberFormat="1" applyFont="1" applyFill="1" applyBorder="1" applyAlignment="1" applyProtection="1">
      <alignment horizontal="right"/>
      <protection hidden="1" locked="0"/>
    </xf>
    <xf numFmtId="164" fontId="7" fillId="34" borderId="10" xfId="0" applyNumberFormat="1" applyFont="1" applyFill="1" applyBorder="1" applyAlignment="1" applyProtection="1">
      <alignment horizontal="right"/>
      <protection hidden="1" locked="0"/>
    </xf>
    <xf numFmtId="1" fontId="7" fillId="34" borderId="10" xfId="0" applyNumberFormat="1" applyFont="1" applyFill="1" applyBorder="1" applyAlignment="1" applyProtection="1">
      <alignment horizontal="right"/>
      <protection hidden="1" locked="0"/>
    </xf>
    <xf numFmtId="0" fontId="31" fillId="0" borderId="0" xfId="0" applyNumberFormat="1" applyFont="1" applyAlignment="1" applyProtection="1">
      <alignment horizontal="left"/>
      <protection hidden="1"/>
    </xf>
    <xf numFmtId="0" fontId="7" fillId="0" borderId="32" xfId="0" applyNumberFormat="1" applyFont="1" applyFill="1" applyBorder="1" applyAlignment="1" applyProtection="1">
      <alignment horizontal="center"/>
      <protection hidden="1"/>
    </xf>
    <xf numFmtId="0" fontId="7" fillId="0" borderId="25" xfId="0" applyNumberFormat="1" applyFont="1" applyFill="1" applyBorder="1" applyAlignment="1" applyProtection="1">
      <alignment horizontal="center"/>
      <protection hidden="1"/>
    </xf>
    <xf numFmtId="0" fontId="7" fillId="0" borderId="27" xfId="0" applyNumberFormat="1" applyFont="1" applyFill="1" applyBorder="1" applyAlignment="1" applyProtection="1">
      <alignment horizontal="center"/>
      <protection hidden="1"/>
    </xf>
    <xf numFmtId="0" fontId="7" fillId="0" borderId="33" xfId="0" applyNumberFormat="1" applyFont="1" applyFill="1" applyBorder="1" applyAlignment="1" applyProtection="1">
      <alignment horizontal="center"/>
      <protection hidden="1"/>
    </xf>
    <xf numFmtId="0" fontId="7" fillId="0" borderId="24" xfId="0" applyNumberFormat="1" applyFont="1" applyFill="1" applyBorder="1" applyAlignment="1" applyProtection="1">
      <alignment horizontal="right"/>
      <protection hidden="1"/>
    </xf>
    <xf numFmtId="0" fontId="9" fillId="0" borderId="24" xfId="0" applyNumberFormat="1" applyFont="1" applyFill="1" applyBorder="1" applyAlignment="1" applyProtection="1">
      <alignment horizontal="right"/>
      <protection hidden="1"/>
    </xf>
    <xf numFmtId="0" fontId="9" fillId="0" borderId="34" xfId="0" applyNumberFormat="1" applyFont="1" applyFill="1" applyBorder="1" applyAlignment="1" applyProtection="1">
      <alignment horizontal="right"/>
      <protection hidden="1"/>
    </xf>
    <xf numFmtId="166" fontId="7" fillId="34" borderId="10" xfId="0" applyNumberFormat="1" applyFont="1" applyFill="1" applyBorder="1" applyAlignment="1" applyProtection="1">
      <alignment horizontal="right"/>
      <protection hidden="1" locked="0"/>
    </xf>
    <xf numFmtId="166" fontId="9" fillId="0" borderId="18" xfId="0" applyNumberFormat="1" applyFont="1" applyFill="1" applyBorder="1" applyAlignment="1" applyProtection="1">
      <alignment horizontal="right"/>
      <protection hidden="1"/>
    </xf>
    <xf numFmtId="166" fontId="9" fillId="33" borderId="19" xfId="0" applyNumberFormat="1" applyFont="1" applyFill="1" applyBorder="1" applyAlignment="1" applyProtection="1">
      <alignment horizontal="right"/>
      <protection hidden="1"/>
    </xf>
    <xf numFmtId="166" fontId="9" fillId="33" borderId="20" xfId="0" applyNumberFormat="1" applyFont="1" applyFill="1" applyBorder="1" applyAlignment="1" applyProtection="1">
      <alignment horizontal="right"/>
      <protection hidden="1"/>
    </xf>
    <xf numFmtId="0" fontId="9" fillId="0" borderId="24" xfId="0" applyNumberFormat="1" applyFont="1" applyFill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right"/>
      <protection hidden="1"/>
    </xf>
    <xf numFmtId="166" fontId="7" fillId="34" borderId="26" xfId="0" applyNumberFormat="1" applyFont="1" applyFill="1" applyBorder="1" applyAlignment="1" applyProtection="1">
      <alignment horizontal="right"/>
      <protection hidden="1" locked="0"/>
    </xf>
    <xf numFmtId="0" fontId="7" fillId="0" borderId="0" xfId="0" applyNumberFormat="1" applyFont="1" applyBorder="1" applyAlignment="1" applyProtection="1">
      <alignment horizontal="left"/>
      <protection hidden="1"/>
    </xf>
    <xf numFmtId="0" fontId="7" fillId="0" borderId="0" xfId="0" applyNumberFormat="1" applyFont="1" applyBorder="1" applyAlignment="1" applyProtection="1">
      <alignment/>
      <protection hidden="1"/>
    </xf>
    <xf numFmtId="1" fontId="7" fillId="0" borderId="17" xfId="0" applyNumberFormat="1" applyFont="1" applyFill="1" applyBorder="1" applyAlignment="1" applyProtection="1">
      <alignment horizontal="right"/>
      <protection hidden="1"/>
    </xf>
    <xf numFmtId="166" fontId="7" fillId="0" borderId="17" xfId="0" applyNumberFormat="1" applyFont="1" applyFill="1" applyBorder="1" applyAlignment="1" applyProtection="1">
      <alignment horizontal="right"/>
      <protection hidden="1"/>
    </xf>
    <xf numFmtId="164" fontId="7" fillId="0" borderId="17" xfId="0" applyNumberFormat="1" applyFont="1" applyFill="1" applyBorder="1" applyAlignment="1" applyProtection="1">
      <alignment horizontal="right"/>
      <protection hidden="1"/>
    </xf>
    <xf numFmtId="49" fontId="5" fillId="34" borderId="35" xfId="0" applyNumberFormat="1" applyFont="1" applyFill="1" applyBorder="1" applyAlignment="1">
      <alignment horizontal="right" vertical="top"/>
    </xf>
    <xf numFmtId="49" fontId="5" fillId="0" borderId="16" xfId="0" applyNumberFormat="1" applyFont="1" applyBorder="1" applyAlignment="1">
      <alignment horizontal="right" vertical="top"/>
    </xf>
    <xf numFmtId="49" fontId="5" fillId="34" borderId="16" xfId="0" applyNumberFormat="1" applyFont="1" applyFill="1" applyBorder="1" applyAlignment="1">
      <alignment horizontal="right" vertical="top"/>
    </xf>
    <xf numFmtId="49" fontId="5" fillId="0" borderId="35" xfId="0" applyNumberFormat="1" applyFont="1" applyBorder="1" applyAlignment="1">
      <alignment horizontal="right" vertical="top"/>
    </xf>
    <xf numFmtId="49" fontId="5" fillId="0" borderId="18" xfId="0" applyNumberFormat="1" applyFont="1" applyBorder="1" applyAlignment="1">
      <alignment horizontal="right" vertical="top"/>
    </xf>
    <xf numFmtId="0" fontId="7" fillId="0" borderId="25" xfId="0" applyNumberFormat="1" applyFont="1" applyFill="1" applyBorder="1" applyAlignment="1" applyProtection="1">
      <alignment horizontal="right" shrinkToFit="1"/>
      <protection hidden="1"/>
    </xf>
    <xf numFmtId="49" fontId="0" fillId="0" borderId="15" xfId="0" applyNumberFormat="1" applyFont="1" applyFill="1" applyBorder="1" applyAlignment="1" applyProtection="1">
      <alignment horizontal="left"/>
      <protection hidden="1"/>
    </xf>
    <xf numFmtId="49" fontId="0" fillId="0" borderId="14" xfId="0" applyNumberFormat="1" applyFont="1" applyFill="1" applyBorder="1" applyAlignment="1" applyProtection="1">
      <alignment horizontal="left"/>
      <protection hidden="1"/>
    </xf>
    <xf numFmtId="0" fontId="42" fillId="0" borderId="13" xfId="0" applyFont="1" applyBorder="1" applyAlignment="1" applyProtection="1">
      <alignment horizontal="right"/>
      <protection hidden="1"/>
    </xf>
    <xf numFmtId="49" fontId="0" fillId="34" borderId="15" xfId="0" applyNumberFormat="1" applyFont="1" applyFill="1" applyBorder="1" applyAlignment="1" applyProtection="1">
      <alignment horizontal="left"/>
      <protection hidden="1" locked="0"/>
    </xf>
    <xf numFmtId="49" fontId="0" fillId="34" borderId="14" xfId="0" applyNumberFormat="1" applyFont="1" applyFill="1" applyBorder="1" applyAlignment="1" applyProtection="1">
      <alignment horizontal="left"/>
      <protection hidden="1" locked="0"/>
    </xf>
    <xf numFmtId="3" fontId="42" fillId="0" borderId="11" xfId="0" applyNumberFormat="1" applyFont="1" applyBorder="1" applyAlignment="1" applyProtection="1">
      <alignment horizontal="center" vertical="center"/>
      <protection hidden="1"/>
    </xf>
    <xf numFmtId="3" fontId="42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49" fontId="0" fillId="34" borderId="10" xfId="0" applyNumberFormat="1" applyFont="1" applyFill="1" applyBorder="1" applyAlignment="1" applyProtection="1">
      <alignment horizontal="left"/>
      <protection hidden="1" locked="0"/>
    </xf>
    <xf numFmtId="49" fontId="4" fillId="0" borderId="36" xfId="0" applyNumberFormat="1" applyFont="1" applyFill="1" applyBorder="1" applyAlignment="1" applyProtection="1">
      <alignment horizontal="left"/>
      <protection hidden="1"/>
    </xf>
    <xf numFmtId="49" fontId="0" fillId="0" borderId="37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3" fontId="4" fillId="0" borderId="11" xfId="0" applyNumberFormat="1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top" wrapText="1" indent="1"/>
      <protection hidden="1"/>
    </xf>
    <xf numFmtId="0" fontId="0" fillId="0" borderId="13" xfId="0" applyFont="1" applyBorder="1" applyAlignment="1" applyProtection="1">
      <alignment horizontal="left" vertical="top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49" fontId="0" fillId="0" borderId="38" xfId="0" applyNumberFormat="1" applyBorder="1" applyAlignment="1" applyProtection="1">
      <alignment horizontal="left" vertical="center" indent="3"/>
      <protection hidden="1"/>
    </xf>
    <xf numFmtId="49" fontId="0" fillId="0" borderId="39" xfId="0" applyNumberFormat="1" applyBorder="1" applyAlignment="1" applyProtection="1">
      <alignment horizontal="left" vertical="center" indent="3"/>
      <protection hidden="1"/>
    </xf>
    <xf numFmtId="0" fontId="0" fillId="0" borderId="40" xfId="0" applyBorder="1" applyAlignment="1" applyProtection="1">
      <alignment horizontal="left" vertical="top" wrapText="1" indent="3"/>
      <protection hidden="1"/>
    </xf>
    <xf numFmtId="0" fontId="0" fillId="0" borderId="41" xfId="0" applyBorder="1" applyAlignment="1" applyProtection="1">
      <alignment horizontal="left" vertical="top" wrapText="1" indent="3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left" indent="3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 indent="3"/>
      <protection hidden="1"/>
    </xf>
    <xf numFmtId="0" fontId="0" fillId="0" borderId="0" xfId="0" applyBorder="1" applyAlignment="1" applyProtection="1">
      <alignment horizontal="left" indent="3"/>
      <protection hidden="1"/>
    </xf>
    <xf numFmtId="0" fontId="0" fillId="0" borderId="39" xfId="0" applyBorder="1" applyAlignment="1" applyProtection="1">
      <alignment horizontal="left" indent="3"/>
      <protection hidden="1"/>
    </xf>
    <xf numFmtId="0" fontId="0" fillId="0" borderId="42" xfId="0" applyBorder="1" applyAlignment="1" applyProtection="1">
      <alignment horizontal="left" indent="3"/>
      <protection hidden="1"/>
    </xf>
    <xf numFmtId="0" fontId="0" fillId="0" borderId="36" xfId="0" applyBorder="1" applyAlignment="1" applyProtection="1">
      <alignment horizontal="left" indent="3"/>
      <protection hidden="1"/>
    </xf>
    <xf numFmtId="0" fontId="0" fillId="0" borderId="43" xfId="0" applyBorder="1" applyAlignment="1" applyProtection="1">
      <alignment horizontal="left" indent="3"/>
      <protection hidden="1"/>
    </xf>
    <xf numFmtId="0" fontId="0" fillId="0" borderId="42" xfId="0" applyBorder="1" applyAlignment="1" applyProtection="1">
      <alignment horizontal="left" vertical="top" indent="3"/>
      <protection hidden="1"/>
    </xf>
    <xf numFmtId="0" fontId="0" fillId="0" borderId="43" xfId="0" applyBorder="1" applyAlignment="1" applyProtection="1">
      <alignment horizontal="left" vertical="top" indent="3"/>
      <protection hidden="1"/>
    </xf>
    <xf numFmtId="0" fontId="42" fillId="0" borderId="15" xfId="0" applyFont="1" applyFill="1" applyBorder="1" applyAlignment="1" applyProtection="1">
      <alignment horizontal="center"/>
      <protection hidden="1"/>
    </xf>
    <xf numFmtId="0" fontId="42" fillId="0" borderId="44" xfId="0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left" indent="3"/>
      <protection hidden="1"/>
    </xf>
    <xf numFmtId="0" fontId="0" fillId="0" borderId="37" xfId="0" applyBorder="1" applyAlignment="1" applyProtection="1">
      <alignment horizontal="left" indent="3"/>
      <protection hidden="1"/>
    </xf>
    <xf numFmtId="0" fontId="0" fillId="0" borderId="41" xfId="0" applyBorder="1" applyAlignment="1" applyProtection="1">
      <alignment horizontal="left" indent="3"/>
      <protection hidden="1"/>
    </xf>
    <xf numFmtId="0" fontId="0" fillId="0" borderId="37" xfId="0" applyFill="1" applyBorder="1" applyAlignment="1" applyProtection="1">
      <alignment horizontal="left"/>
      <protection hidden="1"/>
    </xf>
    <xf numFmtId="0" fontId="0" fillId="0" borderId="40" xfId="0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0" fontId="4" fillId="0" borderId="0" xfId="0" applyFont="1" applyAlignment="1">
      <alignment horizontal="left" vertical="top"/>
    </xf>
    <xf numFmtId="0" fontId="61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 horizontal="left"/>
      <protection hidden="1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left"/>
      <protection hidden="1"/>
    </xf>
    <xf numFmtId="0" fontId="57" fillId="34" borderId="47" xfId="0" applyNumberFormat="1" applyFont="1" applyFill="1" applyBorder="1" applyAlignment="1" applyProtection="1">
      <alignment horizontal="right"/>
      <protection hidden="1" locked="0"/>
    </xf>
    <xf numFmtId="0" fontId="57" fillId="34" borderId="48" xfId="0" applyNumberFormat="1" applyFont="1" applyFill="1" applyBorder="1" applyAlignment="1" applyProtection="1">
      <alignment horizontal="right"/>
      <protection hidden="1" locked="0"/>
    </xf>
    <xf numFmtId="0" fontId="57" fillId="34" borderId="49" xfId="0" applyNumberFormat="1" applyFont="1" applyFill="1" applyBorder="1" applyAlignment="1" applyProtection="1">
      <alignment horizontal="right"/>
      <protection hidden="1" locked="0"/>
    </xf>
    <xf numFmtId="0" fontId="58" fillId="0" borderId="45" xfId="0" applyFont="1" applyFill="1" applyBorder="1" applyAlignment="1" applyProtection="1">
      <alignment horizontal="left"/>
      <protection hidden="1"/>
    </xf>
    <xf numFmtId="0" fontId="58" fillId="0" borderId="46" xfId="0" applyFont="1" applyFill="1" applyBorder="1" applyAlignment="1" applyProtection="1">
      <alignment horizontal="left"/>
      <protection hidden="1"/>
    </xf>
    <xf numFmtId="0" fontId="58" fillId="0" borderId="21" xfId="0" applyFont="1" applyFill="1" applyBorder="1" applyAlignment="1" applyProtection="1">
      <alignment horizontal="left"/>
      <protection hidden="1"/>
    </xf>
    <xf numFmtId="0" fontId="58" fillId="0" borderId="45" xfId="0" applyFont="1" applyFill="1" applyBorder="1" applyAlignment="1" applyProtection="1">
      <alignment horizontal="right"/>
      <protection hidden="1"/>
    </xf>
    <xf numFmtId="0" fontId="58" fillId="0" borderId="46" xfId="0" applyFont="1" applyFill="1" applyBorder="1" applyAlignment="1" applyProtection="1">
      <alignment horizontal="right"/>
      <protection hidden="1"/>
    </xf>
    <xf numFmtId="0" fontId="58" fillId="0" borderId="45" xfId="0" applyFont="1" applyBorder="1" applyAlignment="1" applyProtection="1">
      <alignment horizontal="right"/>
      <protection hidden="1"/>
    </xf>
    <xf numFmtId="0" fontId="58" fillId="0" borderId="46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174" fontId="57" fillId="34" borderId="47" xfId="0" applyNumberFormat="1" applyFont="1" applyFill="1" applyBorder="1" applyAlignment="1" applyProtection="1">
      <alignment horizontal="right"/>
      <protection hidden="1" locked="0"/>
    </xf>
    <xf numFmtId="174" fontId="57" fillId="34" borderId="48" xfId="0" applyNumberFormat="1" applyFont="1" applyFill="1" applyBorder="1" applyAlignment="1" applyProtection="1">
      <alignment horizontal="right"/>
      <protection hidden="1" locked="0"/>
    </xf>
    <xf numFmtId="174" fontId="57" fillId="34" borderId="49" xfId="0" applyNumberFormat="1" applyFont="1" applyFill="1" applyBorder="1" applyAlignment="1" applyProtection="1">
      <alignment horizontal="right"/>
      <protection hidden="1" locked="0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0" fontId="57" fillId="34" borderId="47" xfId="0" applyFont="1" applyFill="1" applyBorder="1" applyAlignment="1" applyProtection="1">
      <alignment horizontal="right"/>
      <protection hidden="1" locked="0"/>
    </xf>
    <xf numFmtId="0" fontId="57" fillId="34" borderId="48" xfId="0" applyFont="1" applyFill="1" applyBorder="1" applyAlignment="1" applyProtection="1">
      <alignment horizontal="right"/>
      <protection hidden="1" locked="0"/>
    </xf>
    <xf numFmtId="0" fontId="57" fillId="34" borderId="49" xfId="0" applyFont="1" applyFill="1" applyBorder="1" applyAlignment="1" applyProtection="1">
      <alignment horizontal="right"/>
      <protection hidden="1" locked="0"/>
    </xf>
    <xf numFmtId="0" fontId="7" fillId="0" borderId="28" xfId="0" applyNumberFormat="1" applyFont="1" applyFill="1" applyBorder="1" applyAlignment="1" applyProtection="1">
      <alignment horizontal="center"/>
      <protection hidden="1"/>
    </xf>
    <xf numFmtId="0" fontId="7" fillId="0" borderId="24" xfId="0" applyNumberFormat="1" applyFont="1" applyFill="1" applyBorder="1" applyAlignment="1" applyProtection="1">
      <alignment horizontal="center"/>
      <protection hidden="1"/>
    </xf>
    <xf numFmtId="0" fontId="7" fillId="0" borderId="34" xfId="0" applyNumberFormat="1" applyFont="1" applyFill="1" applyBorder="1" applyAlignment="1" applyProtection="1">
      <alignment horizontal="center"/>
      <protection hidden="1"/>
    </xf>
    <xf numFmtId="0" fontId="7" fillId="0" borderId="16" xfId="0" applyNumberFormat="1" applyFont="1" applyBorder="1" applyAlignment="1" applyProtection="1">
      <alignment horizontal="left"/>
      <protection hidden="1"/>
    </xf>
    <xf numFmtId="0" fontId="7" fillId="0" borderId="17" xfId="0" applyNumberFormat="1" applyFont="1" applyBorder="1" applyAlignment="1" applyProtection="1">
      <alignment horizontal="left"/>
      <protection hidden="1"/>
    </xf>
    <xf numFmtId="0" fontId="9" fillId="0" borderId="50" xfId="0" applyNumberFormat="1" applyFont="1" applyBorder="1" applyAlignment="1" applyProtection="1">
      <alignment horizontal="center"/>
      <protection hidden="1"/>
    </xf>
    <xf numFmtId="0" fontId="9" fillId="0" borderId="51" xfId="0" applyNumberFormat="1" applyFont="1" applyBorder="1" applyAlignment="1" applyProtection="1">
      <alignment horizontal="center"/>
      <protection hidden="1"/>
    </xf>
    <xf numFmtId="0" fontId="9" fillId="0" borderId="50" xfId="0" applyNumberFormat="1" applyFont="1" applyFill="1" applyBorder="1" applyAlignment="1" applyProtection="1">
      <alignment horizontal="center"/>
      <protection hidden="1"/>
    </xf>
    <xf numFmtId="0" fontId="9" fillId="0" borderId="51" xfId="0" applyNumberFormat="1" applyFont="1" applyFill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left"/>
      <protection hidden="1"/>
    </xf>
    <xf numFmtId="0" fontId="9" fillId="0" borderId="20" xfId="0" applyNumberFormat="1" applyFont="1" applyBorder="1" applyAlignment="1" applyProtection="1">
      <alignment horizontal="left"/>
      <protection hidden="1"/>
    </xf>
    <xf numFmtId="0" fontId="9" fillId="0" borderId="52" xfId="0" applyNumberFormat="1" applyFont="1" applyFill="1" applyBorder="1" applyAlignment="1" applyProtection="1">
      <alignment horizontal="left"/>
      <protection hidden="1"/>
    </xf>
    <xf numFmtId="0" fontId="9" fillId="0" borderId="53" xfId="0" applyNumberFormat="1" applyFont="1" applyFill="1" applyBorder="1" applyAlignment="1" applyProtection="1">
      <alignment horizontal="left"/>
      <protection hidden="1"/>
    </xf>
    <xf numFmtId="0" fontId="7" fillId="0" borderId="22" xfId="0" applyNumberFormat="1" applyFont="1" applyFill="1" applyBorder="1" applyAlignment="1" applyProtection="1">
      <alignment horizontal="left"/>
      <protection hidden="1"/>
    </xf>
    <xf numFmtId="0" fontId="7" fillId="0" borderId="23" xfId="0" applyNumberFormat="1" applyFont="1" applyFill="1" applyBorder="1" applyAlignment="1" applyProtection="1">
      <alignment horizontal="left"/>
      <protection hidden="1"/>
    </xf>
    <xf numFmtId="0" fontId="7" fillId="0" borderId="16" xfId="0" applyNumberFormat="1" applyFont="1" applyFill="1" applyBorder="1" applyAlignment="1" applyProtection="1">
      <alignment horizontal="left"/>
      <protection hidden="1"/>
    </xf>
    <xf numFmtId="0" fontId="7" fillId="0" borderId="17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ont>
        <b/>
        <i val="0"/>
      </font>
      <fill>
        <patternFill patternType="solid">
          <fgColor indexed="65"/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indexed="65"/>
          <bgColor theme="2" tint="-0.24993999302387238"/>
        </patternFill>
      </fill>
    </dxf>
    <dxf>
      <font>
        <b/>
        <i val="0"/>
      </font>
      <fill>
        <patternFill patternType="solid">
          <fgColor indexed="65"/>
          <bgColor theme="2" tint="-0.24993999302387238"/>
        </patternFill>
      </fill>
      <border/>
    </dxf>
    <dxf>
      <font>
        <b/>
        <i val="0"/>
      </font>
      <fill>
        <patternFill patternType="solid">
          <fgColor indexed="65"/>
          <bgColor theme="2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3"/>
          <c:w val="0.9295"/>
          <c:h val="0.922"/>
        </c:manualLayout>
      </c:layout>
      <c:barChart>
        <c:barDir val="col"/>
        <c:grouping val="clustered"/>
        <c:varyColors val="0"/>
        <c:axId val="49667975"/>
        <c:axId val="7192904"/>
      </c:barChart>
      <c:catAx>
        <c:axId val="4966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2904"/>
        <c:crosses val="autoZero"/>
        <c:auto val="1"/>
        <c:lblOffset val="100"/>
        <c:tickLblSkip val="1"/>
        <c:noMultiLvlLbl val="0"/>
      </c:catAx>
      <c:valAx>
        <c:axId val="719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675"/>
          <c:w val="0.008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9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baumann.rk-augustdorf@t-online.de?subject=Mechanische%20Visierung%20&#8211;%20Zielabdeckung%20und%20Klickverstellung" TargetMode="External" /><Relationship Id="rId2" Type="http://schemas.openxmlformats.org/officeDocument/2006/relationships/hyperlink" Target="http://www.rag-bielefeld.de/" TargetMode="External" /><Relationship Id="rId3" Type="http://schemas.openxmlformats.org/officeDocument/2006/relationships/hyperlink" Target="https://www.reservistenverband.de/Regional/3035354100101" TargetMode="External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servistenverband.de/Regional/303535410010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servistenverband.de/Regional/303535410010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29</xdr:row>
      <xdr:rowOff>95250</xdr:rowOff>
    </xdr:from>
    <xdr:to>
      <xdr:col>3</xdr:col>
      <xdr:colOff>381000</xdr:colOff>
      <xdr:row>30</xdr:row>
      <xdr:rowOff>180975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114300" y="5591175"/>
          <a:ext cx="37623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Entwurf: Matthias Baumann, RAG Schießsport Bielefeld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&gt; E-Mail</a:t>
          </a:r>
        </a:p>
      </xdr:txBody>
    </xdr:sp>
    <xdr:clientData/>
  </xdr:twoCellAnchor>
  <xdr:twoCellAnchor editAs="absolute">
    <xdr:from>
      <xdr:col>3</xdr:col>
      <xdr:colOff>590550</xdr:colOff>
      <xdr:row>29</xdr:row>
      <xdr:rowOff>95250</xdr:rowOff>
    </xdr:from>
    <xdr:to>
      <xdr:col>5</xdr:col>
      <xdr:colOff>19050</xdr:colOff>
      <xdr:row>31</xdr:row>
      <xdr:rowOff>0</xdr:rowOff>
    </xdr:to>
    <xdr:sp>
      <xdr:nvSpPr>
        <xdr:cNvPr id="2" name="Textfeld 2">
          <a:hlinkClick r:id="rId2"/>
        </xdr:cNvPr>
        <xdr:cNvSpPr txBox="1">
          <a:spLocks noChangeArrowheads="1"/>
        </xdr:cNvSpPr>
      </xdr:nvSpPr>
      <xdr:spPr>
        <a:xfrm>
          <a:off x="4086225" y="5591175"/>
          <a:ext cx="14287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www.rag-bielefeld.de</a:t>
          </a:r>
        </a:p>
      </xdr:txBody>
    </xdr:sp>
    <xdr:clientData/>
  </xdr:twoCellAnchor>
  <xdr:twoCellAnchor editAs="absolute">
    <xdr:from>
      <xdr:col>6</xdr:col>
      <xdr:colOff>104775</xdr:colOff>
      <xdr:row>29</xdr:row>
      <xdr:rowOff>95250</xdr:rowOff>
    </xdr:from>
    <xdr:to>
      <xdr:col>7</xdr:col>
      <xdr:colOff>2428875</xdr:colOff>
      <xdr:row>31</xdr:row>
      <xdr:rowOff>0</xdr:rowOff>
    </xdr:to>
    <xdr:sp>
      <xdr:nvSpPr>
        <xdr:cNvPr id="3" name="Textfeld 3" descr="Test1">
          <a:hlinkClick r:id="rId3"/>
        </xdr:cNvPr>
        <xdr:cNvSpPr txBox="1">
          <a:spLocks noChangeArrowheads="1"/>
        </xdr:cNvSpPr>
      </xdr:nvSpPr>
      <xdr:spPr>
        <a:xfrm>
          <a:off x="5724525" y="5591175"/>
          <a:ext cx="3305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www.reservistenverband.de/Regional/3035354100101</a:t>
          </a:r>
        </a:p>
      </xdr:txBody>
    </xdr:sp>
    <xdr:clientData/>
  </xdr:twoCellAnchor>
  <xdr:twoCellAnchor editAs="oneCell">
    <xdr:from>
      <xdr:col>4</xdr:col>
      <xdr:colOff>142875</xdr:colOff>
      <xdr:row>18</xdr:row>
      <xdr:rowOff>123825</xdr:rowOff>
    </xdr:from>
    <xdr:to>
      <xdr:col>4</xdr:col>
      <xdr:colOff>895350</xdr:colOff>
      <xdr:row>22</xdr:row>
      <xdr:rowOff>180975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3543300"/>
          <a:ext cx="752475" cy="819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0</xdr:colOff>
      <xdr:row>4</xdr:row>
      <xdr:rowOff>9525</xdr:rowOff>
    </xdr:from>
    <xdr:to>
      <xdr:col>5</xdr:col>
      <xdr:colOff>0</xdr:colOff>
      <xdr:row>5</xdr:row>
      <xdr:rowOff>0</xdr:rowOff>
    </xdr:to>
    <xdr:sp macro="[0]!Makro6">
      <xdr:nvSpPr>
        <xdr:cNvPr id="5" name="Rechteck 4"/>
        <xdr:cNvSpPr>
          <a:spLocks/>
        </xdr:cNvSpPr>
      </xdr:nvSpPr>
      <xdr:spPr>
        <a:xfrm>
          <a:off x="4476750" y="762000"/>
          <a:ext cx="1019175" cy="180975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1524000</xdr:colOff>
      <xdr:row>1</xdr:row>
      <xdr:rowOff>9525</xdr:rowOff>
    </xdr:from>
    <xdr:to>
      <xdr:col>9</xdr:col>
      <xdr:colOff>1371600</xdr:colOff>
      <xdr:row>3</xdr:row>
      <xdr:rowOff>9525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4676775" y="209550"/>
          <a:ext cx="288607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G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Schießsport Bielefeld
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www.reservistenverband.de/Regional/3035354100101</a:t>
          </a:r>
        </a:p>
      </xdr:txBody>
    </xdr:sp>
    <xdr:clientData/>
  </xdr:twoCellAnchor>
  <xdr:twoCellAnchor>
    <xdr:from>
      <xdr:col>2</xdr:col>
      <xdr:colOff>219075</xdr:colOff>
      <xdr:row>20</xdr:row>
      <xdr:rowOff>28575</xdr:rowOff>
    </xdr:from>
    <xdr:to>
      <xdr:col>3</xdr:col>
      <xdr:colOff>704850</xdr:colOff>
      <xdr:row>21</xdr:row>
      <xdr:rowOff>47625</xdr:rowOff>
    </xdr:to>
    <xdr:sp macro="[0]!Makro5">
      <xdr:nvSpPr>
        <xdr:cNvPr id="2" name="Rechteck 2"/>
        <xdr:cNvSpPr>
          <a:spLocks/>
        </xdr:cNvSpPr>
      </xdr:nvSpPr>
      <xdr:spPr>
        <a:xfrm>
          <a:off x="2085975" y="4181475"/>
          <a:ext cx="904875" cy="209550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  <xdr:twoCellAnchor>
    <xdr:from>
      <xdr:col>6</xdr:col>
      <xdr:colOff>219075</xdr:colOff>
      <xdr:row>20</xdr:row>
      <xdr:rowOff>38100</xdr:rowOff>
    </xdr:from>
    <xdr:to>
      <xdr:col>7</xdr:col>
      <xdr:colOff>714375</xdr:colOff>
      <xdr:row>21</xdr:row>
      <xdr:rowOff>57150</xdr:rowOff>
    </xdr:to>
    <xdr:sp macro="[0]!Makro2">
      <xdr:nvSpPr>
        <xdr:cNvPr id="3" name="Rechteck 16"/>
        <xdr:cNvSpPr>
          <a:spLocks/>
        </xdr:cNvSpPr>
      </xdr:nvSpPr>
      <xdr:spPr>
        <a:xfrm>
          <a:off x="5124450" y="4191000"/>
          <a:ext cx="914400" cy="209550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  <xdr:twoCellAnchor>
    <xdr:from>
      <xdr:col>10</xdr:col>
      <xdr:colOff>209550</xdr:colOff>
      <xdr:row>20</xdr:row>
      <xdr:rowOff>38100</xdr:rowOff>
    </xdr:from>
    <xdr:to>
      <xdr:col>11</xdr:col>
      <xdr:colOff>695325</xdr:colOff>
      <xdr:row>21</xdr:row>
      <xdr:rowOff>57150</xdr:rowOff>
    </xdr:to>
    <xdr:sp macro="[0]!Makro4">
      <xdr:nvSpPr>
        <xdr:cNvPr id="4" name="Rechteck 17"/>
        <xdr:cNvSpPr>
          <a:spLocks/>
        </xdr:cNvSpPr>
      </xdr:nvSpPr>
      <xdr:spPr>
        <a:xfrm>
          <a:off x="8153400" y="4191000"/>
          <a:ext cx="904875" cy="209550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  <xdr:twoCellAnchor>
    <xdr:from>
      <xdr:col>6</xdr:col>
      <xdr:colOff>219075</xdr:colOff>
      <xdr:row>21</xdr:row>
      <xdr:rowOff>104775</xdr:rowOff>
    </xdr:from>
    <xdr:to>
      <xdr:col>7</xdr:col>
      <xdr:colOff>714375</xdr:colOff>
      <xdr:row>22</xdr:row>
      <xdr:rowOff>114300</xdr:rowOff>
    </xdr:to>
    <xdr:sp macro="[0]!Makro1">
      <xdr:nvSpPr>
        <xdr:cNvPr id="5" name="Rechteck 19"/>
        <xdr:cNvSpPr>
          <a:spLocks/>
        </xdr:cNvSpPr>
      </xdr:nvSpPr>
      <xdr:spPr>
        <a:xfrm>
          <a:off x="5124450" y="4448175"/>
          <a:ext cx="914400" cy="2095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Waffe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10</xdr:col>
      <xdr:colOff>209550</xdr:colOff>
      <xdr:row>21</xdr:row>
      <xdr:rowOff>85725</xdr:rowOff>
    </xdr:from>
    <xdr:to>
      <xdr:col>11</xdr:col>
      <xdr:colOff>695325</xdr:colOff>
      <xdr:row>22</xdr:row>
      <xdr:rowOff>104775</xdr:rowOff>
    </xdr:to>
    <xdr:sp macro="[0]!Makro3">
      <xdr:nvSpPr>
        <xdr:cNvPr id="6" name="Rechteck 20"/>
        <xdr:cNvSpPr>
          <a:spLocks/>
        </xdr:cNvSpPr>
      </xdr:nvSpPr>
      <xdr:spPr>
        <a:xfrm>
          <a:off x="8153400" y="4429125"/>
          <a:ext cx="904875" cy="21907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Waffe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142875</xdr:rowOff>
    </xdr:from>
    <xdr:to>
      <xdr:col>3</xdr:col>
      <xdr:colOff>704850</xdr:colOff>
      <xdr:row>24</xdr:row>
      <xdr:rowOff>0</xdr:rowOff>
    </xdr:to>
    <xdr:sp>
      <xdr:nvSpPr>
        <xdr:cNvPr id="1" name="Textfeld 9">
          <a:hlinkClick r:id="rId1"/>
        </xdr:cNvPr>
        <xdr:cNvSpPr txBox="1">
          <a:spLocks noChangeArrowheads="1"/>
        </xdr:cNvSpPr>
      </xdr:nvSpPr>
      <xdr:spPr>
        <a:xfrm>
          <a:off x="114300" y="4410075"/>
          <a:ext cx="2876550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G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Schießsport Bielefeld
</a:t>
          </a:r>
          <a:r>
            <a: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www.reservistenverband.de/Regional/3035354100101</a:t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952500</xdr:colOff>
      <xdr:row>23</xdr:row>
      <xdr:rowOff>200025</xdr:rowOff>
    </xdr:to>
    <xdr:sp macro="[0]!Makro7">
      <xdr:nvSpPr>
        <xdr:cNvPr id="2" name="Rechteck 1"/>
        <xdr:cNvSpPr>
          <a:spLocks/>
        </xdr:cNvSpPr>
      </xdr:nvSpPr>
      <xdr:spPr>
        <a:xfrm>
          <a:off x="3781425" y="4876800"/>
          <a:ext cx="942975" cy="200025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92D050"/>
  </sheetPr>
  <dimension ref="A1:L48"/>
  <sheetViews>
    <sheetView tabSelected="1" workbookViewId="0" topLeftCell="A1">
      <selection activeCell="A3" sqref="A3"/>
    </sheetView>
  </sheetViews>
  <sheetFormatPr defaultColWidth="11.421875" defaultRowHeight="15"/>
  <cols>
    <col min="1" max="1" width="23.28125" style="1" customWidth="1"/>
    <col min="2" max="2" width="12.8515625" style="1" bestFit="1" customWidth="1"/>
    <col min="3" max="3" width="16.28125" style="1" bestFit="1" customWidth="1"/>
    <col min="4" max="4" width="14.7109375" style="1" bestFit="1" customWidth="1"/>
    <col min="5" max="5" width="15.28125" style="1" bestFit="1" customWidth="1"/>
    <col min="6" max="6" width="1.8515625" style="1" customWidth="1"/>
    <col min="7" max="7" width="14.7109375" style="1" customWidth="1"/>
    <col min="8" max="8" width="38.140625" style="1" customWidth="1"/>
    <col min="9" max="10" width="11.57421875" style="40" customWidth="1"/>
    <col min="11" max="16384" width="11.57421875" style="1" customWidth="1"/>
  </cols>
  <sheetData>
    <row r="1" spans="1:10" s="47" customFormat="1" ht="15">
      <c r="A1" s="203" t="s">
        <v>31</v>
      </c>
      <c r="B1" s="203"/>
      <c r="C1" s="203"/>
      <c r="D1" s="204"/>
      <c r="E1" s="204"/>
      <c r="F1" s="45"/>
      <c r="G1" s="194" t="s">
        <v>41</v>
      </c>
      <c r="H1" s="194"/>
      <c r="I1" s="46"/>
      <c r="J1" s="46"/>
    </row>
    <row r="2" spans="1:12" ht="14.25" customHeight="1">
      <c r="A2" s="2" t="s">
        <v>11</v>
      </c>
      <c r="B2" s="2" t="s">
        <v>28</v>
      </c>
      <c r="C2" s="2" t="s">
        <v>29</v>
      </c>
      <c r="D2" s="2" t="s">
        <v>30</v>
      </c>
      <c r="E2" s="2" t="s">
        <v>2</v>
      </c>
      <c r="G2" s="185" t="s">
        <v>33</v>
      </c>
      <c r="H2" s="186"/>
      <c r="I2" s="33"/>
      <c r="J2" s="50"/>
      <c r="K2" s="50"/>
      <c r="L2" s="50"/>
    </row>
    <row r="3" spans="1:12" ht="15">
      <c r="A3" s="15"/>
      <c r="B3" s="15"/>
      <c r="C3" s="15"/>
      <c r="D3" s="44">
        <f>IF(B3="","",B3+C3)</f>
      </c>
      <c r="E3" s="43"/>
      <c r="G3" s="185" t="s">
        <v>37</v>
      </c>
      <c r="H3" s="186"/>
      <c r="I3" s="33"/>
      <c r="J3" s="50"/>
      <c r="K3" s="50"/>
      <c r="L3" s="50"/>
    </row>
    <row r="4" spans="1:10" ht="15">
      <c r="A4" s="3"/>
      <c r="G4" s="195"/>
      <c r="H4" s="195"/>
      <c r="I4" s="33"/>
      <c r="J4" s="33"/>
    </row>
    <row r="5" spans="1:10" ht="15">
      <c r="A5" s="203" t="s">
        <v>12</v>
      </c>
      <c r="B5" s="203"/>
      <c r="C5" s="203"/>
      <c r="D5" s="203"/>
      <c r="E5" s="129"/>
      <c r="F5" s="22"/>
      <c r="G5" s="194" t="s">
        <v>40</v>
      </c>
      <c r="H5" s="194"/>
      <c r="I5" s="33"/>
      <c r="J5" s="33"/>
    </row>
    <row r="6" spans="1:10" ht="15">
      <c r="A6" s="2" t="s">
        <v>3</v>
      </c>
      <c r="B6" s="2" t="s">
        <v>0</v>
      </c>
      <c r="C6" s="2" t="s">
        <v>1</v>
      </c>
      <c r="D6" s="21" t="s">
        <v>2</v>
      </c>
      <c r="E6" s="2" t="s">
        <v>4</v>
      </c>
      <c r="F6" s="12"/>
      <c r="G6" s="193"/>
      <c r="H6" s="193"/>
      <c r="I6" s="33"/>
      <c r="J6" s="33"/>
    </row>
    <row r="7" spans="1:10" ht="15">
      <c r="A7" s="4" t="s">
        <v>10</v>
      </c>
      <c r="B7" s="2">
        <v>0.034</v>
      </c>
      <c r="C7" s="52">
        <f>B7*25.4</f>
        <v>0.8636</v>
      </c>
      <c r="D7" s="198">
        <f>IF($E$3="","",$E$3)</f>
      </c>
      <c r="E7" s="5">
        <f>IF(OR($B$3="",$C$3="",$E$3=""),"",$E$3*1000/$D$3*C7)</f>
      </c>
      <c r="G7" s="188"/>
      <c r="H7" s="189"/>
      <c r="I7" s="33"/>
      <c r="J7" s="33"/>
    </row>
    <row r="8" spans="1:10" ht="15">
      <c r="A8" s="4" t="s">
        <v>10</v>
      </c>
      <c r="B8" s="2">
        <v>0.052</v>
      </c>
      <c r="C8" s="53">
        <f>B8*25.4</f>
        <v>1.3208</v>
      </c>
      <c r="D8" s="199"/>
      <c r="E8" s="5">
        <f>IF(OR($B$3="",$C$3="",$E$3=""),"",$E$3*1000/$D$3*C8)</f>
      </c>
      <c r="G8" s="188"/>
      <c r="H8" s="189"/>
      <c r="I8" s="33"/>
      <c r="J8" s="33"/>
    </row>
    <row r="9" spans="1:10" ht="15">
      <c r="A9" s="4" t="s">
        <v>10</v>
      </c>
      <c r="B9" s="2">
        <v>0.072</v>
      </c>
      <c r="C9" s="53">
        <f>B9*25.4</f>
        <v>1.8287999999999998</v>
      </c>
      <c r="D9" s="199"/>
      <c r="E9" s="5">
        <f>IF(OR($B$3="",$C$3="",$E$3=""),"",$E$3*1000/$D$3*C9)</f>
      </c>
      <c r="G9" s="188"/>
      <c r="H9" s="189"/>
      <c r="I9" s="33"/>
      <c r="J9" s="33"/>
    </row>
    <row r="10" spans="1:10" ht="15">
      <c r="A10" s="4" t="s">
        <v>6</v>
      </c>
      <c r="B10" s="2" t="s">
        <v>5</v>
      </c>
      <c r="C10" s="53">
        <v>1.35</v>
      </c>
      <c r="D10" s="199"/>
      <c r="E10" s="5">
        <f>IF(OR($B$3="",$C$3="",$E$3=""),"",$E$3*1000/$D$3*C10)</f>
      </c>
      <c r="G10" s="188"/>
      <c r="H10" s="189"/>
      <c r="I10" s="33"/>
      <c r="J10" s="33"/>
    </row>
    <row r="11" spans="1:10" ht="15">
      <c r="A11" s="4" t="s">
        <v>6</v>
      </c>
      <c r="B11" s="2" t="s">
        <v>5</v>
      </c>
      <c r="C11" s="53">
        <v>1.8</v>
      </c>
      <c r="D11" s="200"/>
      <c r="E11" s="5">
        <f>IF(OR($B$3="",$C$3="",$E$3=""),"",$E$3*1000/$D$3*C11)</f>
      </c>
      <c r="G11" s="188"/>
      <c r="H11" s="189"/>
      <c r="I11" s="33"/>
      <c r="J11" s="33"/>
    </row>
    <row r="12" spans="1:10" ht="15">
      <c r="A12" s="6"/>
      <c r="B12" s="7"/>
      <c r="C12" s="8"/>
      <c r="D12" s="9"/>
      <c r="E12" s="10"/>
      <c r="F12" s="10"/>
      <c r="G12" s="188"/>
      <c r="H12" s="189"/>
      <c r="I12" s="33"/>
      <c r="J12" s="33"/>
    </row>
    <row r="13" spans="1:10" ht="15">
      <c r="A13" s="11" t="str">
        <f>IF(A3="","Meine Waffe",A3)</f>
        <v>Meine Waffe</v>
      </c>
      <c r="B13" s="2" t="s">
        <v>0</v>
      </c>
      <c r="C13" s="2" t="s">
        <v>1</v>
      </c>
      <c r="D13" s="2" t="s">
        <v>2</v>
      </c>
      <c r="E13" s="2" t="s">
        <v>4</v>
      </c>
      <c r="G13" s="188"/>
      <c r="H13" s="189"/>
      <c r="I13" s="33"/>
      <c r="J13" s="33"/>
    </row>
    <row r="14" spans="1:10" ht="15">
      <c r="A14" s="201" t="s">
        <v>9</v>
      </c>
      <c r="B14" s="76" t="str">
        <f>IF(C14="","–",C14/25.4)</f>
        <v>–</v>
      </c>
      <c r="C14" s="54"/>
      <c r="D14" s="190">
        <f>IF($E$3="","",$E$3)</f>
      </c>
      <c r="E14" s="5">
        <f>IF(OR($B$3="",$C$3="",$E$3="",C14=""),"",$E$3*1000/$D$3*C14)</f>
      </c>
      <c r="G14" s="188"/>
      <c r="H14" s="189"/>
      <c r="I14" s="33"/>
      <c r="J14" s="33"/>
    </row>
    <row r="15" spans="1:10" ht="15">
      <c r="A15" s="202"/>
      <c r="B15" s="55"/>
      <c r="C15" s="56" t="str">
        <f>IF(B15="","–",B15*25.4)</f>
        <v>–</v>
      </c>
      <c r="D15" s="191"/>
      <c r="E15" s="5">
        <f>IF(OR($B$3="",$C$3="",$E$3="",B15=""),"",$E$3*1000/$D$3*C15)</f>
      </c>
      <c r="G15" s="193"/>
      <c r="H15" s="193"/>
      <c r="I15" s="33"/>
      <c r="J15" s="33"/>
    </row>
    <row r="16" spans="2:10" ht="15">
      <c r="B16" s="12"/>
      <c r="C16" s="12"/>
      <c r="D16" s="12"/>
      <c r="E16" s="12"/>
      <c r="F16" s="12"/>
      <c r="G16" s="195"/>
      <c r="H16" s="195"/>
      <c r="I16" s="33"/>
      <c r="J16" s="33"/>
    </row>
    <row r="17" spans="2:10" ht="15">
      <c r="B17" s="12"/>
      <c r="C17" s="12"/>
      <c r="D17" s="12"/>
      <c r="E17" s="12"/>
      <c r="F17" s="12"/>
      <c r="G17" s="196"/>
      <c r="H17" s="196"/>
      <c r="J17" s="33"/>
    </row>
    <row r="18" spans="1:10" s="47" customFormat="1" ht="15">
      <c r="A18" s="192" t="s">
        <v>32</v>
      </c>
      <c r="B18" s="192"/>
      <c r="C18" s="192"/>
      <c r="D18" s="192"/>
      <c r="E18" s="192"/>
      <c r="G18" s="194" t="s">
        <v>42</v>
      </c>
      <c r="H18" s="194"/>
      <c r="I18" s="48"/>
      <c r="J18" s="48"/>
    </row>
    <row r="19" spans="1:10" ht="15">
      <c r="A19" s="20" t="str">
        <f>$A$13</f>
        <v>Meine Waffe</v>
      </c>
      <c r="B19" s="19" t="s">
        <v>7</v>
      </c>
      <c r="C19" s="19" t="s">
        <v>23</v>
      </c>
      <c r="D19" s="57" t="s">
        <v>24</v>
      </c>
      <c r="E19" s="28"/>
      <c r="G19" s="193"/>
      <c r="H19" s="193"/>
      <c r="I19" s="33"/>
      <c r="J19" s="33"/>
    </row>
    <row r="20" spans="1:10" ht="15">
      <c r="A20" s="187" t="s">
        <v>25</v>
      </c>
      <c r="B20" s="187"/>
      <c r="C20" s="15"/>
      <c r="D20" s="49"/>
      <c r="E20" s="29"/>
      <c r="F20" s="12"/>
      <c r="G20" s="188"/>
      <c r="H20" s="189"/>
      <c r="I20" s="33"/>
      <c r="J20" s="33"/>
    </row>
    <row r="21" spans="1:10" ht="15">
      <c r="A21" s="197" t="s">
        <v>38</v>
      </c>
      <c r="B21" s="197"/>
      <c r="C21" s="27"/>
      <c r="D21" s="30"/>
      <c r="E21" s="29"/>
      <c r="F21" s="12"/>
      <c r="G21" s="188"/>
      <c r="H21" s="189"/>
      <c r="I21" s="33"/>
      <c r="J21" s="34"/>
    </row>
    <row r="22" spans="1:10" ht="15">
      <c r="A22" s="197" t="s">
        <v>34</v>
      </c>
      <c r="B22" s="197"/>
      <c r="C22" s="223">
        <f>IF($B$3="","",$B$3)</f>
      </c>
      <c r="D22" s="224"/>
      <c r="E22" s="29"/>
      <c r="F22" s="13"/>
      <c r="G22" s="188"/>
      <c r="H22" s="189"/>
      <c r="I22" s="33"/>
      <c r="J22" s="33"/>
    </row>
    <row r="23" spans="1:10" ht="15">
      <c r="A23" s="197" t="s">
        <v>26</v>
      </c>
      <c r="B23" s="197"/>
      <c r="C23" s="223">
        <f>IF($E$3="","",$E$3)</f>
      </c>
      <c r="D23" s="224"/>
      <c r="E23" s="29"/>
      <c r="F23" s="12"/>
      <c r="G23" s="188"/>
      <c r="H23" s="189"/>
      <c r="I23" s="33"/>
      <c r="J23" s="33"/>
    </row>
    <row r="24" spans="1:10" ht="15">
      <c r="A24" s="197" t="s">
        <v>27</v>
      </c>
      <c r="B24" s="197"/>
      <c r="C24" s="124">
        <f>IF(OR(C20="",C21="",C22="",C23=""),"",C21/C20*C23*1000/C22)</f>
      </c>
      <c r="D24" s="125">
        <f>IF(OR(D20="",D21="",C22="",C23=""),"",D21/D20*C23*1000/C22)</f>
      </c>
      <c r="E24" s="51" t="s">
        <v>8</v>
      </c>
      <c r="G24" s="188"/>
      <c r="H24" s="189"/>
      <c r="I24" s="33"/>
      <c r="J24" s="33"/>
    </row>
    <row r="25" spans="1:10" ht="15">
      <c r="A25" s="23"/>
      <c r="B25" s="23"/>
      <c r="C25" s="24"/>
      <c r="D25" s="24"/>
      <c r="E25" s="25"/>
      <c r="F25" s="26"/>
      <c r="G25" s="228"/>
      <c r="H25" s="228"/>
      <c r="I25" s="33"/>
      <c r="J25" s="33"/>
    </row>
    <row r="26" spans="1:10" s="36" customFormat="1" ht="14.25" customHeight="1">
      <c r="A26" s="212" t="s">
        <v>19</v>
      </c>
      <c r="B26" s="212"/>
      <c r="C26" s="211" t="s">
        <v>20</v>
      </c>
      <c r="D26" s="211"/>
      <c r="E26" s="211" t="s">
        <v>21</v>
      </c>
      <c r="F26" s="211"/>
      <c r="G26" s="211"/>
      <c r="H26" s="31" t="s">
        <v>22</v>
      </c>
      <c r="I26" s="35"/>
      <c r="J26" s="35"/>
    </row>
    <row r="27" spans="1:10" ht="14.25" customHeight="1">
      <c r="A27" s="229" t="s">
        <v>39</v>
      </c>
      <c r="B27" s="230"/>
      <c r="C27" s="207" t="s">
        <v>13</v>
      </c>
      <c r="D27" s="208"/>
      <c r="E27" s="225" t="s">
        <v>14</v>
      </c>
      <c r="F27" s="226"/>
      <c r="G27" s="227"/>
      <c r="H27" s="16" t="s">
        <v>15</v>
      </c>
      <c r="I27" s="37"/>
      <c r="J27" s="37"/>
    </row>
    <row r="28" spans="1:10" ht="15">
      <c r="A28" s="209" t="s">
        <v>35</v>
      </c>
      <c r="B28" s="210"/>
      <c r="C28" s="205"/>
      <c r="D28" s="206"/>
      <c r="E28" s="215"/>
      <c r="F28" s="216"/>
      <c r="G28" s="217"/>
      <c r="H28" s="17"/>
      <c r="I28" s="38"/>
      <c r="J28" s="38"/>
    </row>
    <row r="29" spans="1:12" ht="15">
      <c r="A29" s="213" t="s">
        <v>36</v>
      </c>
      <c r="B29" s="214"/>
      <c r="C29" s="221" t="s">
        <v>16</v>
      </c>
      <c r="D29" s="222"/>
      <c r="E29" s="218" t="s">
        <v>17</v>
      </c>
      <c r="F29" s="219"/>
      <c r="G29" s="220"/>
      <c r="H29" s="18" t="s">
        <v>18</v>
      </c>
      <c r="I29" s="38"/>
      <c r="J29" s="38"/>
      <c r="K29" s="39"/>
      <c r="L29" s="39"/>
    </row>
    <row r="30" ht="14.25" customHeight="1">
      <c r="H30" s="14"/>
    </row>
    <row r="31" spans="1:10" s="41" customFormat="1" ht="15">
      <c r="A31" s="1"/>
      <c r="B31" s="1"/>
      <c r="C31" s="1"/>
      <c r="D31" s="1"/>
      <c r="E31" s="1"/>
      <c r="F31" s="1"/>
      <c r="G31" s="1"/>
      <c r="H31" s="1"/>
      <c r="I31" s="32"/>
      <c r="J31" s="32"/>
    </row>
    <row r="46" spans="1:8" ht="14.25">
      <c r="A46" s="42"/>
      <c r="B46" s="42"/>
      <c r="C46" s="42"/>
      <c r="D46" s="42"/>
      <c r="E46" s="42"/>
      <c r="F46" s="42"/>
      <c r="G46" s="42"/>
      <c r="H46" s="42"/>
    </row>
    <row r="47" spans="1:8" ht="14.25">
      <c r="A47" s="42"/>
      <c r="B47" s="42"/>
      <c r="C47" s="42"/>
      <c r="D47" s="42"/>
      <c r="E47" s="42"/>
      <c r="F47" s="42"/>
      <c r="G47" s="42"/>
      <c r="H47" s="42"/>
    </row>
    <row r="48" spans="1:8" ht="14.25">
      <c r="A48" s="42"/>
      <c r="B48" s="42"/>
      <c r="C48" s="42"/>
      <c r="D48" s="42"/>
      <c r="E48" s="42"/>
      <c r="F48" s="42"/>
      <c r="G48" s="42"/>
      <c r="H48" s="42"/>
    </row>
  </sheetData>
  <sheetProtection password="E8FE" sheet="1" objects="1" scenarios="1" selectLockedCells="1"/>
  <mergeCells count="50">
    <mergeCell ref="A29:B29"/>
    <mergeCell ref="E28:G28"/>
    <mergeCell ref="E29:G29"/>
    <mergeCell ref="C29:D29"/>
    <mergeCell ref="C22:D22"/>
    <mergeCell ref="C23:D23"/>
    <mergeCell ref="E26:G26"/>
    <mergeCell ref="E27:G27"/>
    <mergeCell ref="G25:H25"/>
    <mergeCell ref="A27:B27"/>
    <mergeCell ref="G24:H24"/>
    <mergeCell ref="G23:H23"/>
    <mergeCell ref="G22:H22"/>
    <mergeCell ref="C28:D28"/>
    <mergeCell ref="C27:D27"/>
    <mergeCell ref="A28:B28"/>
    <mergeCell ref="A24:B24"/>
    <mergeCell ref="A23:B23"/>
    <mergeCell ref="C26:D26"/>
    <mergeCell ref="A26:B26"/>
    <mergeCell ref="G4:H4"/>
    <mergeCell ref="G1:H1"/>
    <mergeCell ref="A22:B22"/>
    <mergeCell ref="A21:B21"/>
    <mergeCell ref="D7:D11"/>
    <mergeCell ref="A14:A15"/>
    <mergeCell ref="A1:E1"/>
    <mergeCell ref="A5:D5"/>
    <mergeCell ref="G21:H21"/>
    <mergeCell ref="G20:H20"/>
    <mergeCell ref="G19:H19"/>
    <mergeCell ref="G18:H18"/>
    <mergeCell ref="G5:H5"/>
    <mergeCell ref="G15:H15"/>
    <mergeCell ref="G14:H14"/>
    <mergeCell ref="G13:H13"/>
    <mergeCell ref="G7:H7"/>
    <mergeCell ref="G6:H6"/>
    <mergeCell ref="G16:H16"/>
    <mergeCell ref="G17:H17"/>
    <mergeCell ref="G3:H3"/>
    <mergeCell ref="G2:H2"/>
    <mergeCell ref="A20:B20"/>
    <mergeCell ref="G9:H9"/>
    <mergeCell ref="G8:H8"/>
    <mergeCell ref="D14:D15"/>
    <mergeCell ref="A18:E18"/>
    <mergeCell ref="G12:H12"/>
    <mergeCell ref="G11:H11"/>
    <mergeCell ref="G10:H10"/>
  </mergeCells>
  <conditionalFormatting sqref="A13">
    <cfRule type="cellIs" priority="4" dxfId="10" operator="equal">
      <formula>A3</formula>
    </cfRule>
  </conditionalFormatting>
  <conditionalFormatting sqref="A19">
    <cfRule type="cellIs" priority="3" dxfId="11" operator="equal">
      <formula>A3</formula>
    </cfRule>
  </conditionalFormatting>
  <conditionalFormatting sqref="D7:D11">
    <cfRule type="cellIs" priority="9" dxfId="4" operator="equal">
      <formula>E3</formula>
    </cfRule>
  </conditionalFormatting>
  <conditionalFormatting sqref="D14:D15">
    <cfRule type="cellIs" priority="10" dxfId="4" operator="equal">
      <formula>E3</formula>
    </cfRule>
  </conditionalFormatting>
  <conditionalFormatting sqref="C22:D22">
    <cfRule type="cellIs" priority="1" dxfId="4" operator="equal" stopIfTrue="1">
      <formula>B3</formula>
    </cfRule>
  </conditionalFormatting>
  <conditionalFormatting sqref="C23:D23">
    <cfRule type="cellIs" priority="13" dxfId="4" operator="equal">
      <formula>E3</formula>
    </cfRule>
  </conditionalFormatting>
  <dataValidations count="1">
    <dataValidation allowBlank="1" showInputMessage="1" showErrorMessage="1" promptTitle="Augenabstand mm" prompt="Für eine möglichst&#10;genaue Berechnung&#10;der Zielabdeckung&#10;immer den Abstand&#10;Auge/Kimme eingeben&#10;(Kurz- und Langwaffe)" sqref="C3"/>
  </dataValidations>
  <printOptions horizontalCentered="1" verticalCentered="1"/>
  <pageMargins left="0.1968503937007874" right="0.1968503937007874" top="1.1811023622047245" bottom="0.3937007874015748" header="0.9055118110236221" footer="0.31496062992125984"/>
  <pageSetup horizontalDpi="300" verticalDpi="300" orientation="landscape" paperSize="9" r:id="rId2"/>
  <headerFooter alignWithMargins="0">
    <oddHeader>&amp;LRAG Schießsport Bielefeld&amp;C&amp;F&amp;RStand 21.04.2016</oddHeader>
  </headerFooter>
  <ignoredErrors>
    <ignoredError sqref="C2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M23"/>
  <sheetViews>
    <sheetView workbookViewId="0" topLeftCell="A1">
      <selection activeCell="A1" sqref="A1:B1"/>
    </sheetView>
  </sheetViews>
  <sheetFormatPr defaultColWidth="11.421875" defaultRowHeight="15"/>
  <cols>
    <col min="1" max="1" width="3.28125" style="83" bestFit="1" customWidth="1"/>
    <col min="2" max="2" width="38.00390625" style="83" customWidth="1"/>
    <col min="3" max="3" width="9.00390625" style="83" bestFit="1" customWidth="1"/>
    <col min="4" max="4" width="13.28125" style="83" bestFit="1" customWidth="1"/>
    <col min="5" max="5" width="13.28125" style="83" customWidth="1"/>
    <col min="6" max="6" width="9.8515625" style="83" bestFit="1" customWidth="1"/>
    <col min="7" max="7" width="13.28125" style="83" bestFit="1" customWidth="1"/>
    <col min="8" max="8" width="9.8515625" style="83" bestFit="1" customWidth="1"/>
    <col min="9" max="9" width="11.57421875" style="83" bestFit="1" customWidth="1"/>
    <col min="10" max="10" width="9.8515625" style="83" bestFit="1" customWidth="1"/>
    <col min="11" max="11" width="11.57421875" style="83" bestFit="1" customWidth="1"/>
    <col min="12" max="16384" width="11.57421875" style="83" customWidth="1"/>
  </cols>
  <sheetData>
    <row r="1" spans="1:11" ht="18" customHeight="1">
      <c r="A1" s="231" t="s">
        <v>48</v>
      </c>
      <c r="B1" s="231"/>
      <c r="C1" s="82"/>
      <c r="D1" s="82"/>
      <c r="E1" s="122"/>
      <c r="F1" s="82"/>
      <c r="G1" s="82"/>
      <c r="H1" s="82"/>
      <c r="I1" s="82"/>
      <c r="J1" s="82"/>
      <c r="K1" s="82"/>
    </row>
    <row r="2" ht="18" customHeight="1" thickBot="1">
      <c r="A2" s="84"/>
    </row>
    <row r="3" spans="1:11" s="84" customFormat="1" ht="30" customHeight="1">
      <c r="A3" s="85"/>
      <c r="B3" s="123" t="s">
        <v>70</v>
      </c>
      <c r="C3" s="86" t="s">
        <v>43</v>
      </c>
      <c r="D3" s="87" t="s">
        <v>44</v>
      </c>
      <c r="E3" s="87" t="s">
        <v>46</v>
      </c>
      <c r="F3" s="87" t="s">
        <v>45</v>
      </c>
      <c r="G3" s="88" t="s">
        <v>47</v>
      </c>
      <c r="H3" s="86" t="s">
        <v>68</v>
      </c>
      <c r="I3" s="88" t="s">
        <v>71</v>
      </c>
      <c r="J3" s="86" t="s">
        <v>69</v>
      </c>
      <c r="K3" s="88" t="s">
        <v>72</v>
      </c>
    </row>
    <row r="4" spans="1:11" ht="30" customHeight="1">
      <c r="A4" s="89">
        <v>1</v>
      </c>
      <c r="B4" s="90"/>
      <c r="C4" s="91"/>
      <c r="D4" s="92"/>
      <c r="E4" s="94"/>
      <c r="F4" s="93"/>
      <c r="G4" s="95"/>
      <c r="H4" s="179"/>
      <c r="I4" s="106"/>
      <c r="J4" s="179"/>
      <c r="K4" s="106"/>
    </row>
    <row r="5" spans="1:11" ht="30" customHeight="1">
      <c r="A5" s="96">
        <v>2</v>
      </c>
      <c r="B5" s="97"/>
      <c r="C5" s="98"/>
      <c r="D5" s="99"/>
      <c r="E5" s="101"/>
      <c r="F5" s="100"/>
      <c r="G5" s="102"/>
      <c r="H5" s="180"/>
      <c r="I5" s="103"/>
      <c r="J5" s="180"/>
      <c r="K5" s="103"/>
    </row>
    <row r="6" spans="1:11" ht="30" customHeight="1">
      <c r="A6" s="104">
        <v>3</v>
      </c>
      <c r="B6" s="105"/>
      <c r="C6" s="91"/>
      <c r="D6" s="92"/>
      <c r="E6" s="94"/>
      <c r="F6" s="93"/>
      <c r="G6" s="95"/>
      <c r="H6" s="181"/>
      <c r="I6" s="106"/>
      <c r="J6" s="181"/>
      <c r="K6" s="106"/>
    </row>
    <row r="7" spans="1:11" ht="30" customHeight="1">
      <c r="A7" s="96">
        <v>4</v>
      </c>
      <c r="B7" s="97"/>
      <c r="C7" s="98"/>
      <c r="D7" s="99"/>
      <c r="E7" s="101"/>
      <c r="F7" s="100"/>
      <c r="G7" s="102"/>
      <c r="H7" s="180"/>
      <c r="I7" s="103"/>
      <c r="J7" s="180"/>
      <c r="K7" s="103"/>
    </row>
    <row r="8" spans="1:11" ht="30" customHeight="1">
      <c r="A8" s="107">
        <v>5</v>
      </c>
      <c r="B8" s="105"/>
      <c r="C8" s="91"/>
      <c r="D8" s="92"/>
      <c r="E8" s="94"/>
      <c r="F8" s="93"/>
      <c r="G8" s="95"/>
      <c r="H8" s="181"/>
      <c r="I8" s="106"/>
      <c r="J8" s="181"/>
      <c r="K8" s="106"/>
    </row>
    <row r="9" spans="1:11" ht="30" customHeight="1">
      <c r="A9" s="96">
        <v>6</v>
      </c>
      <c r="B9" s="108"/>
      <c r="C9" s="98"/>
      <c r="D9" s="99"/>
      <c r="E9" s="101"/>
      <c r="F9" s="100"/>
      <c r="G9" s="102"/>
      <c r="H9" s="182"/>
      <c r="I9" s="103"/>
      <c r="J9" s="182"/>
      <c r="K9" s="103"/>
    </row>
    <row r="10" spans="1:11" ht="30" customHeight="1">
      <c r="A10" s="107">
        <v>7</v>
      </c>
      <c r="B10" s="105"/>
      <c r="C10" s="91"/>
      <c r="D10" s="92"/>
      <c r="E10" s="94"/>
      <c r="F10" s="93"/>
      <c r="G10" s="95"/>
      <c r="H10" s="181"/>
      <c r="I10" s="106"/>
      <c r="J10" s="179"/>
      <c r="K10" s="106"/>
    </row>
    <row r="11" spans="1:13" ht="30" customHeight="1">
      <c r="A11" s="96">
        <v>8</v>
      </c>
      <c r="B11" s="108"/>
      <c r="C11" s="98"/>
      <c r="D11" s="99"/>
      <c r="E11" s="101"/>
      <c r="F11" s="100"/>
      <c r="G11" s="102"/>
      <c r="H11" s="180"/>
      <c r="I11" s="103"/>
      <c r="J11" s="180"/>
      <c r="K11" s="103"/>
      <c r="M11" s="109"/>
    </row>
    <row r="12" spans="1:13" ht="30" customHeight="1">
      <c r="A12" s="107">
        <v>9</v>
      </c>
      <c r="B12" s="90"/>
      <c r="C12" s="91"/>
      <c r="D12" s="92"/>
      <c r="E12" s="94"/>
      <c r="F12" s="93"/>
      <c r="G12" s="95"/>
      <c r="H12" s="181"/>
      <c r="I12" s="106"/>
      <c r="J12" s="181"/>
      <c r="K12" s="106"/>
      <c r="M12" s="109"/>
    </row>
    <row r="13" spans="1:13" ht="30" customHeight="1">
      <c r="A13" s="96">
        <v>10</v>
      </c>
      <c r="B13" s="108"/>
      <c r="C13" s="98"/>
      <c r="D13" s="99"/>
      <c r="E13" s="101"/>
      <c r="F13" s="100"/>
      <c r="G13" s="102"/>
      <c r="H13" s="180"/>
      <c r="I13" s="103"/>
      <c r="J13" s="180"/>
      <c r="K13" s="103"/>
      <c r="M13" s="109"/>
    </row>
    <row r="14" spans="1:13" ht="30" customHeight="1">
      <c r="A14" s="107">
        <v>11</v>
      </c>
      <c r="B14" s="90"/>
      <c r="C14" s="91"/>
      <c r="D14" s="92"/>
      <c r="E14" s="94"/>
      <c r="F14" s="93"/>
      <c r="G14" s="95"/>
      <c r="H14" s="181"/>
      <c r="I14" s="106"/>
      <c r="J14" s="181"/>
      <c r="K14" s="106"/>
      <c r="M14" s="109"/>
    </row>
    <row r="15" spans="1:13" ht="30" customHeight="1" thickBot="1">
      <c r="A15" s="110">
        <v>12</v>
      </c>
      <c r="B15" s="111"/>
      <c r="C15" s="112"/>
      <c r="D15" s="113"/>
      <c r="E15" s="115"/>
      <c r="F15" s="114"/>
      <c r="G15" s="116"/>
      <c r="H15" s="183"/>
      <c r="I15" s="117"/>
      <c r="J15" s="183"/>
      <c r="K15" s="117"/>
      <c r="M15" s="109"/>
    </row>
    <row r="16" spans="3:11" s="118" customFormat="1" ht="30" customHeight="1">
      <c r="C16" s="119"/>
      <c r="D16" s="119"/>
      <c r="E16" s="119"/>
      <c r="F16" s="120"/>
      <c r="G16" s="119"/>
      <c r="H16" s="119"/>
      <c r="I16" s="121"/>
      <c r="J16" s="121"/>
      <c r="K16" s="121"/>
    </row>
    <row r="17" spans="3:11" s="118" customFormat="1" ht="30" customHeight="1">
      <c r="C17" s="119"/>
      <c r="D17" s="119"/>
      <c r="E17" s="119"/>
      <c r="F17" s="120"/>
      <c r="G17" s="119"/>
      <c r="H17" s="119"/>
      <c r="I17" s="121"/>
      <c r="J17" s="121"/>
      <c r="K17" s="121"/>
    </row>
    <row r="18" spans="3:11" s="118" customFormat="1" ht="30" customHeight="1">
      <c r="C18" s="119"/>
      <c r="D18" s="119"/>
      <c r="E18" s="119"/>
      <c r="F18" s="120"/>
      <c r="G18" s="119"/>
      <c r="H18" s="119"/>
      <c r="I18" s="121"/>
      <c r="J18" s="121"/>
      <c r="K18" s="121"/>
    </row>
    <row r="19" spans="1:11" ht="19.5" customHeight="1">
      <c r="A19" s="118"/>
      <c r="B19" s="118"/>
      <c r="C19" s="119"/>
      <c r="D19" s="119"/>
      <c r="E19" s="119"/>
      <c r="F19" s="120"/>
      <c r="G19" s="119"/>
      <c r="H19" s="119"/>
      <c r="I19" s="121"/>
      <c r="J19" s="121"/>
      <c r="K19" s="121"/>
    </row>
    <row r="20" spans="1:11" ht="19.5" customHeight="1">
      <c r="A20" s="118"/>
      <c r="B20" s="118"/>
      <c r="C20" s="119"/>
      <c r="D20" s="119"/>
      <c r="E20" s="119"/>
      <c r="F20" s="120"/>
      <c r="G20" s="119"/>
      <c r="H20" s="119"/>
      <c r="I20" s="121"/>
      <c r="J20" s="121"/>
      <c r="K20" s="121"/>
    </row>
    <row r="21" spans="1:11" ht="19.5" customHeight="1">
      <c r="A21" s="118"/>
      <c r="B21" s="118"/>
      <c r="C21" s="119"/>
      <c r="D21" s="119"/>
      <c r="E21" s="119"/>
      <c r="F21" s="120"/>
      <c r="G21" s="119"/>
      <c r="H21" s="119"/>
      <c r="I21" s="121"/>
      <c r="J21" s="121"/>
      <c r="K21" s="121"/>
    </row>
    <row r="22" spans="1:11" ht="19.5" customHeight="1">
      <c r="A22" s="118"/>
      <c r="B22" s="118"/>
      <c r="C22" s="119"/>
      <c r="D22" s="119"/>
      <c r="E22" s="119"/>
      <c r="F22" s="120"/>
      <c r="G22" s="119"/>
      <c r="H22" s="119"/>
      <c r="I22" s="121"/>
      <c r="J22" s="121"/>
      <c r="K22" s="121"/>
    </row>
    <row r="23" spans="1:11" ht="19.5" customHeight="1">
      <c r="A23" s="118"/>
      <c r="B23" s="118"/>
      <c r="C23" s="119"/>
      <c r="D23" s="119"/>
      <c r="E23" s="119"/>
      <c r="F23" s="120"/>
      <c r="G23" s="119"/>
      <c r="H23" s="119"/>
      <c r="I23" s="121"/>
      <c r="J23" s="121"/>
      <c r="K23" s="121"/>
    </row>
  </sheetData>
  <sheetProtection/>
  <mergeCells count="1">
    <mergeCell ref="A1:B1"/>
  </mergeCells>
  <dataValidations count="1">
    <dataValidation allowBlank="1" showInputMessage="1" showErrorMessage="1" promptTitle="Notizen" prompt="&#10;Tabellenblatt kann&#10;angepasst werden&#10;(kein Blattschutz)" sqref="A1:B1"/>
  </dataValidations>
  <printOptions horizontalCentered="1"/>
  <pageMargins left="0.1968503937007874" right="0.1968503937007874" top="1.1811023622047245" bottom="0.3937007874015748" header="0.9055118110236221" footer="0.31496062992125984"/>
  <pageSetup horizontalDpi="300" verticalDpi="300" orientation="landscape" paperSize="9" r:id="rId1"/>
  <headerFooter alignWithMargins="0">
    <oddHeader>&amp;LRAG Schießsport Bielefeld&amp;C&amp;F&amp;RStand 21.04.2016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theme="4" tint="-0.4999699890613556"/>
  </sheetPr>
  <dimension ref="B2:P27"/>
  <sheetViews>
    <sheetView workbookViewId="0" topLeftCell="A1">
      <selection activeCell="B6" sqref="B6:D6"/>
    </sheetView>
  </sheetViews>
  <sheetFormatPr defaultColWidth="11.421875" defaultRowHeight="15"/>
  <cols>
    <col min="1" max="1" width="1.7109375" style="58" customWidth="1"/>
    <col min="2" max="2" width="26.28125" style="58" customWidth="1"/>
    <col min="3" max="3" width="6.28125" style="61" customWidth="1"/>
    <col min="4" max="4" width="10.7109375" style="58" customWidth="1"/>
    <col min="5" max="5" width="2.28125" style="58" customWidth="1"/>
    <col min="6" max="6" width="26.28125" style="58" customWidth="1"/>
    <col min="7" max="7" width="6.28125" style="58" customWidth="1"/>
    <col min="8" max="8" width="10.7109375" style="58" customWidth="1"/>
    <col min="9" max="9" width="2.28125" style="58" customWidth="1"/>
    <col min="10" max="10" width="26.28125" style="58" customWidth="1"/>
    <col min="11" max="11" width="6.28125" style="58" customWidth="1"/>
    <col min="12" max="12" width="10.7109375" style="58" customWidth="1"/>
    <col min="13" max="16384" width="11.57421875" style="58" customWidth="1"/>
  </cols>
  <sheetData>
    <row r="1" ht="15.75"/>
    <row r="2" spans="2:4" ht="26.25">
      <c r="B2" s="232" t="s">
        <v>63</v>
      </c>
      <c r="C2" s="233"/>
      <c r="D2" s="233"/>
    </row>
    <row r="3" spans="2:4" ht="26.25">
      <c r="B3" s="78" t="s">
        <v>64</v>
      </c>
      <c r="C3" s="77"/>
      <c r="D3" s="77"/>
    </row>
    <row r="4" spans="2:4" s="1" customFormat="1" ht="15.75" thickBot="1">
      <c r="B4" s="247"/>
      <c r="C4" s="247"/>
      <c r="D4" s="247"/>
    </row>
    <row r="5" spans="2:12" ht="15">
      <c r="B5" s="234" t="s">
        <v>66</v>
      </c>
      <c r="C5" s="235"/>
      <c r="D5" s="236"/>
      <c r="F5" s="234" t="s">
        <v>73</v>
      </c>
      <c r="G5" s="235"/>
      <c r="H5" s="236"/>
      <c r="J5" s="234" t="s">
        <v>74</v>
      </c>
      <c r="K5" s="235"/>
      <c r="L5" s="236"/>
    </row>
    <row r="6" spans="2:12" ht="15.75" thickBot="1">
      <c r="B6" s="237"/>
      <c r="C6" s="238"/>
      <c r="D6" s="239"/>
      <c r="F6" s="248"/>
      <c r="G6" s="249"/>
      <c r="H6" s="250"/>
      <c r="J6" s="248"/>
      <c r="K6" s="249"/>
      <c r="L6" s="250"/>
    </row>
    <row r="7" spans="2:12" ht="15">
      <c r="B7" s="240" t="s">
        <v>65</v>
      </c>
      <c r="C7" s="241"/>
      <c r="D7" s="242"/>
      <c r="F7" s="240" t="s">
        <v>65</v>
      </c>
      <c r="G7" s="241"/>
      <c r="H7" s="242"/>
      <c r="J7" s="240" t="s">
        <v>65</v>
      </c>
      <c r="K7" s="241"/>
      <c r="L7" s="242"/>
    </row>
    <row r="8" spans="2:12" ht="15">
      <c r="B8" s="63" t="s">
        <v>50</v>
      </c>
      <c r="C8" s="59" t="s">
        <v>51</v>
      </c>
      <c r="D8" s="64"/>
      <c r="F8" s="63" t="s">
        <v>50</v>
      </c>
      <c r="G8" s="59" t="s">
        <v>51</v>
      </c>
      <c r="H8" s="64"/>
      <c r="J8" s="63" t="s">
        <v>50</v>
      </c>
      <c r="K8" s="59" t="s">
        <v>51</v>
      </c>
      <c r="L8" s="64"/>
    </row>
    <row r="9" spans="2:12" ht="15">
      <c r="B9" s="63" t="s">
        <v>52</v>
      </c>
      <c r="C9" s="59" t="s">
        <v>51</v>
      </c>
      <c r="D9" s="64"/>
      <c r="F9" s="63" t="s">
        <v>52</v>
      </c>
      <c r="G9" s="59" t="s">
        <v>51</v>
      </c>
      <c r="H9" s="64"/>
      <c r="J9" s="63" t="s">
        <v>52</v>
      </c>
      <c r="K9" s="59" t="s">
        <v>51</v>
      </c>
      <c r="L9" s="64"/>
    </row>
    <row r="10" spans="2:12" ht="15">
      <c r="B10" s="65" t="s">
        <v>54</v>
      </c>
      <c r="C10" s="59" t="s">
        <v>55</v>
      </c>
      <c r="D10" s="64"/>
      <c r="E10" s="60"/>
      <c r="F10" s="65" t="s">
        <v>54</v>
      </c>
      <c r="G10" s="59" t="s">
        <v>55</v>
      </c>
      <c r="H10" s="64"/>
      <c r="J10" s="65" t="s">
        <v>54</v>
      </c>
      <c r="K10" s="59" t="s">
        <v>55</v>
      </c>
      <c r="L10" s="64"/>
    </row>
    <row r="11" spans="2:12" ht="15">
      <c r="B11" s="65" t="s">
        <v>53</v>
      </c>
      <c r="C11" s="59" t="s">
        <v>51</v>
      </c>
      <c r="D11" s="66"/>
      <c r="E11" s="60"/>
      <c r="F11" s="65" t="s">
        <v>53</v>
      </c>
      <c r="G11" s="59" t="s">
        <v>51</v>
      </c>
      <c r="H11" s="66"/>
      <c r="J11" s="65" t="s">
        <v>53</v>
      </c>
      <c r="K11" s="59" t="s">
        <v>51</v>
      </c>
      <c r="L11" s="66"/>
    </row>
    <row r="12" spans="2:12" ht="15.75" thickBot="1">
      <c r="B12" s="67" t="s">
        <v>49</v>
      </c>
      <c r="C12" s="68" t="s">
        <v>51</v>
      </c>
      <c r="D12" s="69">
        <f>IF(OR(D8="",D9="",D10="",D11=""),"",D10*1000/(D8+D9)*D11)</f>
      </c>
      <c r="E12" s="60"/>
      <c r="F12" s="67" t="s">
        <v>49</v>
      </c>
      <c r="G12" s="68" t="s">
        <v>51</v>
      </c>
      <c r="H12" s="69">
        <f>IF(OR(H8="",H9="",H10="",H11=""),"",H10*1000/(H8+H9)*H11)</f>
      </c>
      <c r="J12" s="67" t="s">
        <v>49</v>
      </c>
      <c r="K12" s="68" t="s">
        <v>51</v>
      </c>
      <c r="L12" s="69">
        <f>IF(OR(L8="",L9="",L10="",L11=""),"",L10*1000/(L8+L9)*L11)</f>
      </c>
    </row>
    <row r="13" spans="2:12" ht="15">
      <c r="B13" s="243" t="s">
        <v>57</v>
      </c>
      <c r="C13" s="244"/>
      <c r="D13" s="70" t="str">
        <f>IF(D10="","- m)",D10)</f>
        <v>- m)</v>
      </c>
      <c r="E13" s="60"/>
      <c r="F13" s="243" t="s">
        <v>57</v>
      </c>
      <c r="G13" s="244"/>
      <c r="H13" s="70" t="str">
        <f>IF(H10="","- m)",H10)</f>
        <v>- m)</v>
      </c>
      <c r="J13" s="243" t="s">
        <v>57</v>
      </c>
      <c r="K13" s="244"/>
      <c r="L13" s="70" t="str">
        <f>IF(L10="","- m)",L10)</f>
        <v>- m)</v>
      </c>
    </row>
    <row r="14" spans="2:12" ht="15">
      <c r="B14" s="71" t="s">
        <v>61</v>
      </c>
      <c r="C14" s="62" t="s">
        <v>56</v>
      </c>
      <c r="D14" s="72"/>
      <c r="E14" s="60"/>
      <c r="F14" s="71" t="s">
        <v>61</v>
      </c>
      <c r="G14" s="62" t="s">
        <v>56</v>
      </c>
      <c r="H14" s="72"/>
      <c r="J14" s="71" t="s">
        <v>61</v>
      </c>
      <c r="K14" s="62" t="s">
        <v>56</v>
      </c>
      <c r="L14" s="72"/>
    </row>
    <row r="15" spans="2:12" ht="15">
      <c r="B15" s="65" t="s">
        <v>105</v>
      </c>
      <c r="C15" s="59" t="s">
        <v>51</v>
      </c>
      <c r="D15" s="73"/>
      <c r="E15" s="60"/>
      <c r="F15" s="65" t="s">
        <v>105</v>
      </c>
      <c r="G15" s="59" t="s">
        <v>51</v>
      </c>
      <c r="H15" s="73"/>
      <c r="J15" s="65" t="s">
        <v>105</v>
      </c>
      <c r="K15" s="59" t="s">
        <v>51</v>
      </c>
      <c r="L15" s="73"/>
    </row>
    <row r="16" spans="2:12" ht="15.75" thickBot="1">
      <c r="B16" s="67" t="s">
        <v>62</v>
      </c>
      <c r="C16" s="68" t="s">
        <v>51</v>
      </c>
      <c r="D16" s="127">
        <f>IF(OR(D8="",D10="",D14="",D15=""),"",D15/D14*D10*1000/D8)</f>
      </c>
      <c r="E16" s="60"/>
      <c r="F16" s="67" t="s">
        <v>62</v>
      </c>
      <c r="G16" s="68" t="s">
        <v>51</v>
      </c>
      <c r="H16" s="127">
        <f>IF(OR(H8="",H10="",H14="",H15=""),"",H15/H14*H10*1000/H8)</f>
      </c>
      <c r="J16" s="67" t="s">
        <v>62</v>
      </c>
      <c r="K16" s="68" t="s">
        <v>51</v>
      </c>
      <c r="L16" s="127">
        <f>IF(OR(L8="",L10="",L14="",L15=""),"",L15/L14*L10*1000/L8)</f>
      </c>
    </row>
    <row r="17" spans="2:12" ht="15">
      <c r="B17" s="245" t="s">
        <v>58</v>
      </c>
      <c r="C17" s="246"/>
      <c r="D17" s="75" t="str">
        <f>IF(D10="","- m)",D10)</f>
        <v>- m)</v>
      </c>
      <c r="E17" s="60"/>
      <c r="F17" s="245" t="s">
        <v>58</v>
      </c>
      <c r="G17" s="246"/>
      <c r="H17" s="75" t="str">
        <f>IF(H10="","- m)",H10)</f>
        <v>- m)</v>
      </c>
      <c r="J17" s="245" t="s">
        <v>58</v>
      </c>
      <c r="K17" s="246"/>
      <c r="L17" s="75" t="str">
        <f>IF(L10="","- m)",L10)</f>
        <v>- m)</v>
      </c>
    </row>
    <row r="18" spans="2:12" ht="15">
      <c r="B18" s="71" t="s">
        <v>59</v>
      </c>
      <c r="C18" s="62" t="s">
        <v>56</v>
      </c>
      <c r="D18" s="72"/>
      <c r="E18" s="60"/>
      <c r="F18" s="71" t="s">
        <v>59</v>
      </c>
      <c r="G18" s="62" t="s">
        <v>56</v>
      </c>
      <c r="H18" s="72"/>
      <c r="J18" s="71" t="s">
        <v>59</v>
      </c>
      <c r="K18" s="62" t="s">
        <v>56</v>
      </c>
      <c r="L18" s="72"/>
    </row>
    <row r="19" spans="2:12" ht="15">
      <c r="B19" s="65" t="s">
        <v>106</v>
      </c>
      <c r="C19" s="59" t="s">
        <v>51</v>
      </c>
      <c r="D19" s="73"/>
      <c r="E19" s="60"/>
      <c r="F19" s="65" t="s">
        <v>106</v>
      </c>
      <c r="G19" s="59" t="s">
        <v>51</v>
      </c>
      <c r="H19" s="73"/>
      <c r="J19" s="65" t="s">
        <v>106</v>
      </c>
      <c r="K19" s="59" t="s">
        <v>51</v>
      </c>
      <c r="L19" s="73"/>
    </row>
    <row r="20" spans="2:12" ht="15.75" thickBot="1">
      <c r="B20" s="67" t="s">
        <v>60</v>
      </c>
      <c r="C20" s="68" t="s">
        <v>51</v>
      </c>
      <c r="D20" s="127">
        <f>IF(OR(D8="",D10="",D18="",D19=""),"",D19/D18*D10*1000/D8)</f>
      </c>
      <c r="E20" s="60"/>
      <c r="F20" s="67" t="s">
        <v>60</v>
      </c>
      <c r="G20" s="68" t="s">
        <v>51</v>
      </c>
      <c r="H20" s="127">
        <f>IF(OR(H8="",H10="",H18="",H19=""),"",H19/H18*H10*1000/H8)</f>
      </c>
      <c r="J20" s="67" t="s">
        <v>60</v>
      </c>
      <c r="K20" s="68" t="s">
        <v>51</v>
      </c>
      <c r="L20" s="127">
        <f>IF(OR(L8="",L10="",L18="",L19=""),"",L19/L18*L10*1000/L8)</f>
      </c>
    </row>
    <row r="21" spans="2:4" ht="15">
      <c r="B21" s="80"/>
      <c r="C21" s="80"/>
      <c r="D21" s="80"/>
    </row>
    <row r="26" ht="15">
      <c r="P26" s="128"/>
    </row>
    <row r="27" ht="15">
      <c r="P27" s="128"/>
    </row>
  </sheetData>
  <sheetProtection password="E8FE" sheet="1" objects="1" scenarios="1" selectLockedCells="1"/>
  <mergeCells count="17">
    <mergeCell ref="F5:H5"/>
    <mergeCell ref="F6:H6"/>
    <mergeCell ref="F7:H7"/>
    <mergeCell ref="F13:G13"/>
    <mergeCell ref="F17:G17"/>
    <mergeCell ref="J5:L5"/>
    <mergeCell ref="J6:L6"/>
    <mergeCell ref="J7:L7"/>
    <mergeCell ref="J13:K13"/>
    <mergeCell ref="J17:K17"/>
    <mergeCell ref="B2:D2"/>
    <mergeCell ref="B5:D5"/>
    <mergeCell ref="B6:D6"/>
    <mergeCell ref="B7:D7"/>
    <mergeCell ref="B13:C13"/>
    <mergeCell ref="B17:C17"/>
    <mergeCell ref="B4:D4"/>
  </mergeCells>
  <dataValidations count="4">
    <dataValidation allowBlank="1" showInputMessage="1" showErrorMessage="1" promptTitle="Höhe   Anzahl             Klicks" prompt="Möglichst viele Klicks abmessen" sqref="D14"/>
    <dataValidation allowBlank="1" showInputMessage="1" showErrorMessage="1" promptTitle="Visierlinie            mm" prompt="Abstand Kimme/Korn" sqref="D8"/>
    <dataValidation allowBlank="1" showInputMessage="1" showErrorMessage="1" promptTitle="Augenabstand   mm" prompt="Für eine möglichst&#10;genaue Berechnung&#10;der Zielabdeckung&#10;immer den Abstand&#10;Auge/Kimme eingeben&#10;(Kurz- und Langwaffe)" sqref="D9"/>
    <dataValidation allowBlank="1" showInputMessage="1" showErrorMessage="1" promptTitle="Seite   Anzahl            Klicks" prompt="Möglichst viele Klicks abmessen" sqref="D18"/>
  </dataValidations>
  <printOptions horizontalCentered="1"/>
  <pageMargins left="0.1968503937007874" right="0.1968503937007874" top="1.1811023622047245" bottom="0.3937007874015748" header="0.9055118110236221" footer="0.31496062992125984"/>
  <pageSetup horizontalDpi="300" verticalDpi="300" orientation="landscape" paperSize="9" r:id="rId2"/>
  <headerFooter alignWithMargins="0">
    <oddHeader>&amp;LRAG Schießsport Bielefeld&amp;C&amp;F&amp;RStand 21.04.2016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theme="5" tint="-0.24997000396251678"/>
  </sheetPr>
  <dimension ref="B2:U35"/>
  <sheetViews>
    <sheetView workbookViewId="0" topLeftCell="A1">
      <selection activeCell="B6" sqref="B6:D6"/>
    </sheetView>
  </sheetViews>
  <sheetFormatPr defaultColWidth="11.421875" defaultRowHeight="15"/>
  <cols>
    <col min="1" max="1" width="1.7109375" style="58" customWidth="1"/>
    <col min="2" max="2" width="26.28125" style="58" customWidth="1"/>
    <col min="3" max="3" width="6.28125" style="61" customWidth="1"/>
    <col min="4" max="4" width="10.7109375" style="58" customWidth="1"/>
    <col min="5" max="5" width="11.57421875" style="140" customWidth="1"/>
    <col min="6" max="6" width="14.28125" style="140" customWidth="1"/>
    <col min="7" max="15" width="7.28125" style="140" customWidth="1"/>
    <col min="16" max="18" width="11.57421875" style="140" customWidth="1"/>
    <col min="19" max="21" width="11.57421875" style="141" customWidth="1"/>
    <col min="22" max="16384" width="11.57421875" style="58" customWidth="1"/>
  </cols>
  <sheetData>
    <row r="1" ht="15.75"/>
    <row r="2" spans="2:6" ht="26.25">
      <c r="B2" s="232" t="s">
        <v>63</v>
      </c>
      <c r="C2" s="233"/>
      <c r="D2" s="233"/>
      <c r="F2" s="146" t="s">
        <v>104</v>
      </c>
    </row>
    <row r="3" spans="2:6" ht="21">
      <c r="B3" s="81" t="s">
        <v>64</v>
      </c>
      <c r="C3" s="77"/>
      <c r="D3" s="77"/>
      <c r="F3" s="159" t="s">
        <v>92</v>
      </c>
    </row>
    <row r="4" spans="2:21" s="1" customFormat="1" ht="15.75" thickBot="1">
      <c r="B4" s="247"/>
      <c r="C4" s="247"/>
      <c r="D4" s="247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26"/>
      <c r="T4" s="126"/>
      <c r="U4" s="126"/>
    </row>
    <row r="5" spans="2:14" ht="16.5" thickBot="1">
      <c r="B5" s="234" t="s">
        <v>67</v>
      </c>
      <c r="C5" s="235"/>
      <c r="D5" s="236"/>
      <c r="F5" s="143" t="s">
        <v>94</v>
      </c>
      <c r="G5" s="255" t="s">
        <v>84</v>
      </c>
      <c r="H5" s="256"/>
      <c r="I5" s="256"/>
      <c r="J5" s="256"/>
      <c r="K5" s="256"/>
      <c r="L5" s="256"/>
      <c r="M5" s="256"/>
      <c r="N5" s="257"/>
    </row>
    <row r="6" spans="2:14" ht="16.5" thickBot="1">
      <c r="B6" s="252"/>
      <c r="C6" s="253"/>
      <c r="D6" s="254"/>
      <c r="F6" s="163" t="s">
        <v>95</v>
      </c>
      <c r="G6" s="262" t="s">
        <v>82</v>
      </c>
      <c r="H6" s="263"/>
      <c r="I6" s="260" t="s">
        <v>83</v>
      </c>
      <c r="J6" s="261"/>
      <c r="K6" s="260" t="s">
        <v>76</v>
      </c>
      <c r="L6" s="261"/>
      <c r="M6" s="260" t="s">
        <v>77</v>
      </c>
      <c r="N6" s="261"/>
    </row>
    <row r="7" spans="2:14" ht="15.75">
      <c r="B7" s="240" t="s">
        <v>65</v>
      </c>
      <c r="C7" s="241"/>
      <c r="D7" s="242"/>
      <c r="F7" s="160" t="s">
        <v>75</v>
      </c>
      <c r="G7" s="161" t="s">
        <v>23</v>
      </c>
      <c r="H7" s="162" t="s">
        <v>24</v>
      </c>
      <c r="I7" s="161" t="s">
        <v>23</v>
      </c>
      <c r="J7" s="162" t="s">
        <v>24</v>
      </c>
      <c r="K7" s="161" t="s">
        <v>23</v>
      </c>
      <c r="L7" s="162" t="s">
        <v>24</v>
      </c>
      <c r="M7" s="161" t="s">
        <v>23</v>
      </c>
      <c r="N7" s="162" t="s">
        <v>24</v>
      </c>
    </row>
    <row r="8" spans="2:14" ht="15.75">
      <c r="B8" s="63" t="s">
        <v>50</v>
      </c>
      <c r="C8" s="59" t="s">
        <v>51</v>
      </c>
      <c r="D8" s="64"/>
      <c r="F8" s="144" t="s">
        <v>78</v>
      </c>
      <c r="G8" s="131">
        <v>25</v>
      </c>
      <c r="H8" s="133">
        <v>10</v>
      </c>
      <c r="I8" s="131">
        <v>50</v>
      </c>
      <c r="J8" s="133">
        <v>20</v>
      </c>
      <c r="K8" s="131">
        <v>101</v>
      </c>
      <c r="L8" s="134">
        <v>40</v>
      </c>
      <c r="M8" s="135">
        <v>151</v>
      </c>
      <c r="N8" s="134">
        <v>60</v>
      </c>
    </row>
    <row r="9" spans="2:14" ht="15.75">
      <c r="B9" s="63" t="s">
        <v>52</v>
      </c>
      <c r="C9" s="59" t="s">
        <v>51</v>
      </c>
      <c r="D9" s="64"/>
      <c r="F9" s="144" t="s">
        <v>79</v>
      </c>
      <c r="G9" s="131">
        <v>22</v>
      </c>
      <c r="H9" s="133">
        <v>9</v>
      </c>
      <c r="I9" s="131">
        <v>44</v>
      </c>
      <c r="J9" s="133">
        <v>18</v>
      </c>
      <c r="K9" s="131">
        <v>88</v>
      </c>
      <c r="L9" s="134">
        <v>35</v>
      </c>
      <c r="M9" s="135">
        <v>132</v>
      </c>
      <c r="N9" s="134">
        <v>53</v>
      </c>
    </row>
    <row r="10" spans="2:14" ht="15.75">
      <c r="B10" s="65" t="s">
        <v>54</v>
      </c>
      <c r="C10" s="59" t="s">
        <v>55</v>
      </c>
      <c r="D10" s="64"/>
      <c r="F10" s="144" t="s">
        <v>80</v>
      </c>
      <c r="G10" s="131">
        <v>20</v>
      </c>
      <c r="H10" s="133">
        <v>8</v>
      </c>
      <c r="I10" s="131">
        <v>39</v>
      </c>
      <c r="J10" s="133">
        <v>16</v>
      </c>
      <c r="K10" s="131">
        <v>78</v>
      </c>
      <c r="L10" s="134">
        <v>31</v>
      </c>
      <c r="M10" s="135">
        <v>118</v>
      </c>
      <c r="N10" s="134">
        <v>47</v>
      </c>
    </row>
    <row r="11" spans="2:14" ht="16.5" thickBot="1">
      <c r="B11" s="65" t="s">
        <v>53</v>
      </c>
      <c r="C11" s="59" t="s">
        <v>51</v>
      </c>
      <c r="D11" s="66"/>
      <c r="F11" s="145" t="s">
        <v>81</v>
      </c>
      <c r="G11" s="136">
        <v>18</v>
      </c>
      <c r="H11" s="137">
        <v>7</v>
      </c>
      <c r="I11" s="136">
        <v>35</v>
      </c>
      <c r="J11" s="137">
        <v>14</v>
      </c>
      <c r="K11" s="136">
        <v>71</v>
      </c>
      <c r="L11" s="138">
        <v>28</v>
      </c>
      <c r="M11" s="139">
        <v>106</v>
      </c>
      <c r="N11" s="138">
        <v>42</v>
      </c>
    </row>
    <row r="12" spans="2:11" ht="16.5" thickBot="1">
      <c r="B12" s="67" t="s">
        <v>49</v>
      </c>
      <c r="C12" s="68" t="s">
        <v>51</v>
      </c>
      <c r="D12" s="69">
        <f>IF(OR(D8="",D9="",D10="",D11=""),"",D10*1000/(D8+D9)*D11)</f>
      </c>
      <c r="F12" s="130"/>
      <c r="G12" s="130"/>
      <c r="H12" s="130"/>
      <c r="I12" s="130"/>
      <c r="J12" s="130"/>
      <c r="K12" s="130"/>
    </row>
    <row r="13" spans="2:14" ht="15.75">
      <c r="B13" s="243" t="s">
        <v>57</v>
      </c>
      <c r="C13" s="244"/>
      <c r="D13" s="70" t="str">
        <f>IF(D10="","- m)",D10)</f>
        <v>- m)</v>
      </c>
      <c r="F13" s="251" t="s">
        <v>91</v>
      </c>
      <c r="G13" s="251"/>
      <c r="H13" s="251"/>
      <c r="I13" s="251"/>
      <c r="J13" s="251"/>
      <c r="K13" s="251"/>
      <c r="L13" s="251"/>
      <c r="M13" s="251"/>
      <c r="N13" s="251"/>
    </row>
    <row r="14" spans="2:14" ht="15.75">
      <c r="B14" s="71" t="s">
        <v>61</v>
      </c>
      <c r="C14" s="62" t="s">
        <v>56</v>
      </c>
      <c r="D14" s="72"/>
      <c r="F14" s="251" t="s">
        <v>93</v>
      </c>
      <c r="G14" s="251"/>
      <c r="H14" s="251"/>
      <c r="I14" s="251"/>
      <c r="J14" s="251"/>
      <c r="K14" s="251"/>
      <c r="L14" s="251"/>
      <c r="M14" s="251"/>
      <c r="N14" s="251"/>
    </row>
    <row r="15" spans="2:15" ht="15.75">
      <c r="B15" s="63" t="s">
        <v>109</v>
      </c>
      <c r="C15" s="59" t="s">
        <v>108</v>
      </c>
      <c r="D15" s="73"/>
      <c r="F15" s="251" t="s">
        <v>107</v>
      </c>
      <c r="G15" s="251"/>
      <c r="H15" s="251"/>
      <c r="I15" s="251"/>
      <c r="J15" s="251"/>
      <c r="K15" s="251"/>
      <c r="L15" s="251"/>
      <c r="M15" s="251"/>
      <c r="N15" s="251"/>
      <c r="O15" s="251"/>
    </row>
    <row r="16" spans="2:11" ht="16.5" thickBot="1">
      <c r="B16" s="67" t="s">
        <v>62</v>
      </c>
      <c r="C16" s="68" t="s">
        <v>51</v>
      </c>
      <c r="D16" s="74">
        <f>IF(OR(D8="",D10="",D14="",D15=""),"",D15/D14*D10*1000/D8)</f>
      </c>
      <c r="F16" s="130"/>
      <c r="G16" s="130"/>
      <c r="H16" s="130"/>
      <c r="I16" s="130"/>
      <c r="J16" s="130"/>
      <c r="K16" s="130"/>
    </row>
    <row r="17" spans="2:15" ht="16.5" thickBot="1">
      <c r="B17" s="245" t="s">
        <v>58</v>
      </c>
      <c r="C17" s="246"/>
      <c r="D17" s="75" t="str">
        <f>IF(D10="","- m)",D10)</f>
        <v>- m)</v>
      </c>
      <c r="F17" s="266" t="s">
        <v>85</v>
      </c>
      <c r="G17" s="267"/>
      <c r="H17" s="171" t="s">
        <v>103</v>
      </c>
      <c r="I17" s="165" t="s">
        <v>23</v>
      </c>
      <c r="J17" s="165" t="s">
        <v>24</v>
      </c>
      <c r="K17" s="132" t="s">
        <v>89</v>
      </c>
      <c r="L17" s="164" t="s">
        <v>23</v>
      </c>
      <c r="M17" s="164" t="s">
        <v>24</v>
      </c>
      <c r="N17" s="165" t="s">
        <v>23</v>
      </c>
      <c r="O17" s="166" t="s">
        <v>24</v>
      </c>
    </row>
    <row r="18" spans="2:15" ht="15.75">
      <c r="B18" s="71" t="s">
        <v>59</v>
      </c>
      <c r="C18" s="62" t="s">
        <v>56</v>
      </c>
      <c r="D18" s="72"/>
      <c r="F18" s="268" t="s">
        <v>87</v>
      </c>
      <c r="G18" s="269"/>
      <c r="H18" s="184" t="s">
        <v>98</v>
      </c>
      <c r="I18" s="155"/>
      <c r="J18" s="156"/>
      <c r="K18" s="184" t="s">
        <v>102</v>
      </c>
      <c r="L18" s="149">
        <f>IF(I18="","",I18/25.4)</f>
      </c>
      <c r="M18" s="149">
        <f>IF(J18="","",J18/25.4)</f>
      </c>
      <c r="N18" s="173"/>
      <c r="O18" s="150"/>
    </row>
    <row r="19" spans="2:15" ht="15.75">
      <c r="B19" s="65" t="s">
        <v>110</v>
      </c>
      <c r="C19" s="59" t="s">
        <v>108</v>
      </c>
      <c r="D19" s="73"/>
      <c r="F19" s="270" t="s">
        <v>90</v>
      </c>
      <c r="G19" s="271"/>
      <c r="H19" s="147" t="s">
        <v>56</v>
      </c>
      <c r="I19" s="158"/>
      <c r="J19" s="154"/>
      <c r="K19" s="147" t="s">
        <v>56</v>
      </c>
      <c r="L19" s="153">
        <f>IF(I19="","",I19)</f>
      </c>
      <c r="M19" s="153">
        <f>IF(J19="","",J19)</f>
      </c>
      <c r="N19" s="158"/>
      <c r="O19" s="154"/>
    </row>
    <row r="20" spans="2:15" ht="16.5" thickBot="1">
      <c r="B20" s="67" t="s">
        <v>60</v>
      </c>
      <c r="C20" s="68" t="s">
        <v>51</v>
      </c>
      <c r="D20" s="74">
        <f>IF(OR(D8="",D10="",D18="",D19=""),"",D19/D18*D10*1000/D8)</f>
      </c>
      <c r="F20" s="270" t="s">
        <v>75</v>
      </c>
      <c r="G20" s="271"/>
      <c r="H20" s="147" t="s">
        <v>51</v>
      </c>
      <c r="I20" s="158"/>
      <c r="J20" s="176">
        <f>IF(I20="","",I20)</f>
      </c>
      <c r="K20" s="147" t="s">
        <v>101</v>
      </c>
      <c r="L20" s="151">
        <f>IF(I20="","",I20/25.4)</f>
      </c>
      <c r="M20" s="151">
        <f>IF(J20="","",J20/25.4)</f>
      </c>
      <c r="N20" s="167"/>
      <c r="O20" s="177">
        <f>IF(N20="","",N20)</f>
      </c>
    </row>
    <row r="21" spans="2:15" ht="15.75">
      <c r="B21" s="79"/>
      <c r="C21" s="79"/>
      <c r="D21" s="79"/>
      <c r="F21" s="258" t="s">
        <v>86</v>
      </c>
      <c r="G21" s="259"/>
      <c r="H21" s="148" t="s">
        <v>55</v>
      </c>
      <c r="I21" s="158"/>
      <c r="J21" s="176">
        <f>IF(I21="","",I21)</f>
      </c>
      <c r="K21" s="147" t="s">
        <v>88</v>
      </c>
      <c r="L21" s="152">
        <f>IF(I21="","",I21*1.0936132983377)</f>
      </c>
      <c r="M21" s="152">
        <f>IF(J21="","",J21*1.0936132983377)</f>
      </c>
      <c r="N21" s="157"/>
      <c r="O21" s="178">
        <f>IF(N21="","",N21)</f>
      </c>
    </row>
    <row r="22" spans="6:15" ht="16.5" thickBot="1">
      <c r="F22" s="264" t="s">
        <v>111</v>
      </c>
      <c r="G22" s="265"/>
      <c r="H22" s="172" t="s">
        <v>108</v>
      </c>
      <c r="I22" s="169">
        <f>IF(OR(I18="",I19="",I20="",I21=""),"",I18*I19*I20/(I21*1000))</f>
      </c>
      <c r="J22" s="170">
        <f>IF(OR(J18="",J19="",J20="",J21=""),"",J18*J19*J20/(J21*1000))</f>
      </c>
      <c r="K22" s="168" t="s">
        <v>108</v>
      </c>
      <c r="L22" s="169">
        <f>IF(OR(L18="",L19="",L20="",L21=""),"",(L18*25.4)*L19*(L20*25.4)/(L21*0.9144*1000))</f>
      </c>
      <c r="M22" s="169">
        <f>IF(OR(M18="",M19="",M20="",M21=""),"",(M18*25.4)*M19*(M20*25.4)/(M21*0.9144*1000))</f>
      </c>
      <c r="N22" s="169">
        <f>IF(OR(N18="",N19="",N20="",N21=""),"",(N18*25.4)*N19*(N20*25.4)/(N21*0.9144*1000))</f>
      </c>
      <c r="O22" s="170">
        <f>IF(OR(O18="",O19="",O20="",O21=""),"",(O18*25.4)*O19*(O20*25.4)/(O21*0.9144*1000))</f>
      </c>
    </row>
    <row r="23" spans="8:11" ht="15.75">
      <c r="H23" s="140" t="s">
        <v>99</v>
      </c>
      <c r="K23" s="140" t="s">
        <v>100</v>
      </c>
    </row>
    <row r="24" spans="8:11" ht="15.75">
      <c r="H24" s="140" t="s">
        <v>97</v>
      </c>
      <c r="K24" s="140" t="s">
        <v>96</v>
      </c>
    </row>
    <row r="25" ht="15.75"/>
    <row r="26" ht="15">
      <c r="C26" s="58"/>
    </row>
    <row r="27" ht="15">
      <c r="C27" s="58"/>
    </row>
    <row r="28" ht="15">
      <c r="C28" s="58"/>
    </row>
    <row r="32" spans="10:15" ht="15">
      <c r="J32" s="174"/>
      <c r="K32" s="174"/>
      <c r="L32" s="174"/>
      <c r="M32" s="174"/>
      <c r="N32" s="174"/>
      <c r="O32" s="174"/>
    </row>
    <row r="33" spans="10:15" ht="15">
      <c r="J33" s="175"/>
      <c r="K33" s="175"/>
      <c r="L33" s="175"/>
      <c r="M33" s="175"/>
      <c r="N33" s="175"/>
      <c r="O33" s="175"/>
    </row>
    <row r="35" spans="10:15" ht="15">
      <c r="J35" s="174"/>
      <c r="K35" s="174"/>
      <c r="L35" s="174"/>
      <c r="M35" s="174"/>
      <c r="N35" s="174"/>
      <c r="O35" s="174"/>
    </row>
  </sheetData>
  <sheetProtection password="E8FE" sheet="1" objects="1" scenarios="1" selectLockedCells="1"/>
  <mergeCells count="21">
    <mergeCell ref="B17:C17"/>
    <mergeCell ref="B7:D7"/>
    <mergeCell ref="F18:G18"/>
    <mergeCell ref="F19:G19"/>
    <mergeCell ref="F20:G20"/>
    <mergeCell ref="F14:N14"/>
    <mergeCell ref="B13:C13"/>
    <mergeCell ref="F21:G21"/>
    <mergeCell ref="M6:N6"/>
    <mergeCell ref="K6:L6"/>
    <mergeCell ref="I6:J6"/>
    <mergeCell ref="G6:H6"/>
    <mergeCell ref="F22:G22"/>
    <mergeCell ref="F17:G17"/>
    <mergeCell ref="B2:D2"/>
    <mergeCell ref="B5:D5"/>
    <mergeCell ref="F15:O15"/>
    <mergeCell ref="B4:D4"/>
    <mergeCell ref="B6:D6"/>
    <mergeCell ref="G5:N5"/>
    <mergeCell ref="F13:N13"/>
  </mergeCells>
  <conditionalFormatting sqref="J20">
    <cfRule type="cellIs" priority="5" dxfId="0" operator="equal" stopIfTrue="1">
      <formula>I20</formula>
    </cfRule>
  </conditionalFormatting>
  <conditionalFormatting sqref="J21">
    <cfRule type="cellIs" priority="4" dxfId="0" operator="equal" stopIfTrue="1">
      <formula>I21</formula>
    </cfRule>
  </conditionalFormatting>
  <conditionalFormatting sqref="O20">
    <cfRule type="cellIs" priority="3" dxfId="0" operator="equal" stopIfTrue="1">
      <formula>N20</formula>
    </cfRule>
  </conditionalFormatting>
  <conditionalFormatting sqref="O21">
    <cfRule type="cellIs" priority="2" dxfId="0" operator="equal" stopIfTrue="1">
      <formula>N21</formula>
    </cfRule>
  </conditionalFormatting>
  <dataValidations count="4">
    <dataValidation allowBlank="1" showInputMessage="1" showErrorMessage="1" promptTitle="Augenabstand   mm" prompt="Für eine möglichst&#10;genaue Berechnung&#10;der Zielabdeckung&#10;immer den Abstand&#10;Auge/Kimme eingeben&#10;(Kurz- und Langwaffe)" sqref="D9"/>
    <dataValidation allowBlank="1" showInputMessage="1" showErrorMessage="1" promptTitle="Seite   Anzahl            Klicks" prompt="Möglichst viele Klicks abmessen" sqref="D18"/>
    <dataValidation allowBlank="1" showInputMessage="1" showErrorMessage="1" promptTitle="Visierlinie            mm" prompt="Abstand Kimme/Korn" sqref="D8"/>
    <dataValidation allowBlank="1" showInputMessage="1" showErrorMessage="1" promptTitle="Höhe   Anzahl             Klicks" prompt="Möglichst viele Klicks abmessen" sqref="D14"/>
  </dataValidations>
  <printOptions horizontalCentered="1"/>
  <pageMargins left="0.1968503937007874" right="0.1968503937007874" top="1.1811023622047245" bottom="0.3937007874015748" header="0.9055118110236221" footer="0.31496062992125984"/>
  <pageSetup horizontalDpi="300" verticalDpi="300" orientation="landscape" paperSize="9" r:id="rId2"/>
  <headerFooter alignWithMargins="0">
    <oddHeader>&amp;LRAG Schießsport Bielefeld&amp;C&amp;F&amp;RStand 21.04.2016</oddHeader>
  </headerFooter>
  <ignoredErrors>
    <ignoredError sqref="L19:M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cp:lastPrinted>2016-04-21T17:16:07Z</cp:lastPrinted>
  <dcterms:created xsi:type="dcterms:W3CDTF">2014-05-08T17:19:04Z</dcterms:created>
  <dcterms:modified xsi:type="dcterms:W3CDTF">2017-02-05T15:08:47Z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